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отдел общего образования\Бахмет\Мигранты\Приказ о порядке тестирования 26.03 последний\"/>
    </mc:Choice>
  </mc:AlternateContent>
  <bookViews>
    <workbookView xWindow="0" yWindow="0" windowWidth="25200" windowHeight="11580"/>
  </bookViews>
  <sheets>
    <sheet name="11 класс" sheetId="1" r:id="rId1"/>
    <sheet name="10 класс" sheetId="2" r:id="rId2"/>
    <sheet name="9 класс" sheetId="3" r:id="rId3"/>
    <sheet name="8 класс" sheetId="4" r:id="rId4"/>
    <sheet name="7 класс" sheetId="5" r:id="rId5"/>
    <sheet name="6 класс" sheetId="6" r:id="rId6"/>
    <sheet name="5 класс" sheetId="7" r:id="rId7"/>
    <sheet name="4 класс" sheetId="8" r:id="rId8"/>
    <sheet name="3 класс" sheetId="9" r:id="rId9"/>
    <sheet name="2 класс" sheetId="10" r:id="rId10"/>
    <sheet name="1 класс" sheetId="11" r:id="rId11"/>
  </sheets>
  <calcPr calcId="162913" calcOnSave="0"/>
</workbook>
</file>

<file path=xl/calcChain.xml><?xml version="1.0" encoding="utf-8"?>
<calcChain xmlns="http://schemas.openxmlformats.org/spreadsheetml/2006/main">
  <c r="P13" i="11" l="1"/>
  <c r="Q13" i="11" s="1"/>
  <c r="P12" i="11"/>
  <c r="Q12" i="11" s="1"/>
  <c r="P11" i="11"/>
  <c r="Q11" i="11" s="1"/>
  <c r="P10" i="11"/>
  <c r="Q10" i="11" s="1"/>
  <c r="AB13" i="10"/>
  <c r="AA13" i="10"/>
  <c r="AC13" i="10" s="1"/>
  <c r="AD13" i="10" s="1"/>
  <c r="AB12" i="10"/>
  <c r="AA12" i="10"/>
  <c r="AC12" i="10" s="1"/>
  <c r="AD12" i="10" s="1"/>
  <c r="AB11" i="10"/>
  <c r="AA11" i="10"/>
  <c r="AC11" i="10" s="1"/>
  <c r="AD11" i="10" s="1"/>
  <c r="AB10" i="10"/>
  <c r="AA10" i="10"/>
  <c r="AC10" i="10" s="1"/>
  <c r="AD10" i="10" s="1"/>
  <c r="AB12" i="9"/>
  <c r="AA12" i="9"/>
  <c r="AC12" i="9" s="1"/>
  <c r="AD12" i="9" s="1"/>
  <c r="AB11" i="9"/>
  <c r="AA11" i="9"/>
  <c r="AC11" i="9" s="1"/>
  <c r="AD11" i="9" s="1"/>
  <c r="AB10" i="9"/>
  <c r="AA10" i="9"/>
  <c r="AC10" i="9" s="1"/>
  <c r="AD10" i="9" s="1"/>
  <c r="AB9" i="9"/>
  <c r="AA9" i="9"/>
  <c r="AC9" i="9" s="1"/>
  <c r="AD9" i="9" s="1"/>
  <c r="AB12" i="8"/>
  <c r="AA12" i="8"/>
  <c r="AC12" i="8" s="1"/>
  <c r="AD12" i="8" s="1"/>
  <c r="AB11" i="8"/>
  <c r="AA11" i="8"/>
  <c r="AC11" i="8" s="1"/>
  <c r="AD11" i="8" s="1"/>
  <c r="AB10" i="8"/>
  <c r="AA10" i="8"/>
  <c r="AC10" i="8" s="1"/>
  <c r="AD10" i="8" s="1"/>
  <c r="AB9" i="8"/>
  <c r="AA9" i="8"/>
  <c r="AC9" i="8" s="1"/>
  <c r="AD9" i="8" s="1"/>
  <c r="AB12" i="7"/>
  <c r="AA12" i="7"/>
  <c r="AC12" i="7" s="1"/>
  <c r="AD12" i="7" s="1"/>
  <c r="AB11" i="7"/>
  <c r="AA11" i="7"/>
  <c r="AC11" i="7" s="1"/>
  <c r="AD11" i="7" s="1"/>
  <c r="AB10" i="7"/>
  <c r="AA10" i="7"/>
  <c r="AC10" i="7" s="1"/>
  <c r="AD10" i="7" s="1"/>
  <c r="AB9" i="7"/>
  <c r="AA9" i="7"/>
  <c r="AC9" i="7" s="1"/>
  <c r="AD9" i="7" s="1"/>
  <c r="AD12" i="6"/>
  <c r="AC12" i="6"/>
  <c r="AE12" i="6" s="1"/>
  <c r="AF12" i="6" s="1"/>
  <c r="AD11" i="6"/>
  <c r="AC11" i="6"/>
  <c r="AE11" i="6" s="1"/>
  <c r="AF11" i="6" s="1"/>
  <c r="AD10" i="6"/>
  <c r="AC10" i="6"/>
  <c r="AE10" i="6" s="1"/>
  <c r="AF10" i="6" s="1"/>
  <c r="AD9" i="6"/>
  <c r="AC9" i="6"/>
  <c r="AE9" i="6" s="1"/>
  <c r="AF9" i="6" s="1"/>
  <c r="AD12" i="5"/>
  <c r="AC12" i="5"/>
  <c r="AE12" i="5" s="1"/>
  <c r="AF12" i="5" s="1"/>
  <c r="AD11" i="5"/>
  <c r="AC11" i="5"/>
  <c r="AE11" i="5" s="1"/>
  <c r="AF11" i="5" s="1"/>
  <c r="AD10" i="5"/>
  <c r="AC10" i="5"/>
  <c r="AE10" i="5" s="1"/>
  <c r="AF10" i="5" s="1"/>
  <c r="AD9" i="5"/>
  <c r="AC9" i="5"/>
  <c r="AE9" i="5" s="1"/>
  <c r="AF9" i="5" s="1"/>
  <c r="AD12" i="4"/>
  <c r="AC12" i="4"/>
  <c r="AE12" i="4" s="1"/>
  <c r="AF12" i="4" s="1"/>
  <c r="AD11" i="4"/>
  <c r="AC11" i="4"/>
  <c r="AE11" i="4" s="1"/>
  <c r="AF11" i="4" s="1"/>
  <c r="AD10" i="4"/>
  <c r="AC10" i="4"/>
  <c r="AE10" i="4" s="1"/>
  <c r="AF10" i="4" s="1"/>
  <c r="AD9" i="4"/>
  <c r="AC9" i="4"/>
  <c r="AE9" i="4" s="1"/>
  <c r="AF9" i="4" s="1"/>
  <c r="AD12" i="3"/>
  <c r="AC12" i="3"/>
  <c r="AE12" i="3" s="1"/>
  <c r="AF12" i="3" s="1"/>
  <c r="AD11" i="3"/>
  <c r="AC11" i="3"/>
  <c r="AE11" i="3" s="1"/>
  <c r="AF11" i="3" s="1"/>
  <c r="AD10" i="3"/>
  <c r="AC10" i="3"/>
  <c r="AE10" i="3" s="1"/>
  <c r="AF10" i="3" s="1"/>
  <c r="AD9" i="3"/>
  <c r="AC9" i="3"/>
  <c r="AE9" i="3" s="1"/>
  <c r="AF9" i="3" s="1"/>
  <c r="AF13" i="2"/>
  <c r="AE13" i="2"/>
  <c r="AG13" i="2" s="1"/>
  <c r="AH13" i="2" s="1"/>
  <c r="AF12" i="2"/>
  <c r="AE12" i="2"/>
  <c r="AG12" i="2" s="1"/>
  <c r="AH12" i="2" s="1"/>
  <c r="AF11" i="2"/>
  <c r="AE11" i="2"/>
  <c r="AG11" i="2" s="1"/>
  <c r="AH11" i="2" s="1"/>
  <c r="AF10" i="2"/>
  <c r="AE10" i="2"/>
  <c r="AG10" i="2" s="1"/>
  <c r="AH10" i="2" s="1"/>
  <c r="AF12" i="1"/>
  <c r="AE12" i="1"/>
  <c r="AG12" i="1" s="1"/>
  <c r="AH12" i="1" s="1"/>
  <c r="AF11" i="1"/>
  <c r="AE11" i="1"/>
  <c r="AG11" i="1" s="1"/>
  <c r="AH11" i="1" s="1"/>
  <c r="AF10" i="1"/>
  <c r="AE10" i="1"/>
  <c r="AG10" i="1" s="1"/>
  <c r="AH10" i="1" s="1"/>
  <c r="AF9" i="1"/>
  <c r="AE9" i="1"/>
  <c r="AG9" i="1" s="1"/>
  <c r="AH9" i="1" s="1"/>
</calcChain>
</file>

<file path=xl/sharedStrings.xml><?xml version="1.0" encoding="utf-8"?>
<sst xmlns="http://schemas.openxmlformats.org/spreadsheetml/2006/main" count="751" uniqueCount="127">
  <si>
    <t>Форма сбора сведений по каждому иностранному гражданину, принимаемому на обучение по образовательным программам начального общего, основного общего и среднего общего образования</t>
  </si>
  <si>
    <t>Субъект Российской Федерации</t>
  </si>
  <si>
    <t>Период проведения тестирования</t>
  </si>
  <si>
    <t>с</t>
  </si>
  <si>
    <t>ДД.ММ.ГГГГ.</t>
  </si>
  <si>
    <t>по</t>
  </si>
  <si>
    <t>Тестирование для поступления в</t>
  </si>
  <si>
    <t>11 класс</t>
  </si>
  <si>
    <t>Информация об иностранном гражданине, принимаемом на обучение</t>
  </si>
  <si>
    <t>Результаты оценивания выполнения заданий УСТНОЙ части тестирования в соответствии с критериями (первичные баллы)</t>
  </si>
  <si>
    <t>Результаты оценивания выполнения заданий ПИСЬМЕННОЙ части тестирования в соответствии с критериями (первичные баллы)</t>
  </si>
  <si>
    <t>Результат тестирования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</si>
  <si>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</si>
  <si>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</si>
  <si>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</si>
  <si>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</si>
  <si>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</si>
  <si>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</si>
  <si>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</si>
  <si>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</si>
  <si>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</si>
  <si>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</si>
  <si>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</si>
  <si>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</si>
  <si>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</si>
  <si>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</si>
  <si>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Задание 15</t>
  </si>
  <si>
    <t>Пример</t>
  </si>
  <si>
    <t>1125</t>
  </si>
  <si>
    <t>Узбекистан</t>
  </si>
  <si>
    <t>01.04.2025</t>
  </si>
  <si>
    <t>101</t>
  </si>
  <si>
    <t>да</t>
  </si>
  <si>
    <t>Для каждого иностранного гражданина формируется уникальный цифровой код, содержащий не более 8 символов. Код должен быть уникальным (не повторяться) в рамках массива иностранных граждан, проходящих тестирование в определенную дату для поступления в соответствующий класс. При повторном проходении тестирования иностранному гражаданину присваивается тот же код, который использовался при предыдущем тестировании</t>
  </si>
  <si>
    <t>10 класс</t>
  </si>
  <si>
    <t>1025</t>
  </si>
  <si>
    <t>9 класс</t>
  </si>
  <si>
    <t>925</t>
  </si>
  <si>
    <t>нет</t>
  </si>
  <si>
    <t>8 класс</t>
  </si>
  <si>
    <t>825</t>
  </si>
  <si>
    <t>7 класс</t>
  </si>
  <si>
    <t>725</t>
  </si>
  <si>
    <t>6 класс</t>
  </si>
  <si>
    <t>625</t>
  </si>
  <si>
    <t>5 класс</t>
  </si>
  <si>
    <t>525</t>
  </si>
  <si>
    <t>4 класс</t>
  </si>
  <si>
    <t>425</t>
  </si>
  <si>
    <t>3 класс</t>
  </si>
  <si>
    <t>325</t>
  </si>
  <si>
    <t>2 класс</t>
  </si>
  <si>
    <t>225</t>
  </si>
  <si>
    <t>Приложение № 6 к приказу минобразования Ростовской области от____________№_______</t>
  </si>
  <si>
    <t>1 класс</t>
  </si>
  <si>
    <t>Результаты оценивания выполнения заданий устной части тестирования в соответствии с критериями (первичные баллы)</t>
  </si>
  <si>
    <t>125</t>
  </si>
  <si>
    <t>№ п/п</t>
  </si>
  <si>
    <t>Уникальный код1</t>
  </si>
  <si>
    <t>Гражданство</t>
  </si>
  <si>
    <t>Дата проведения тестирования</t>
  </si>
  <si>
    <t>Вариант УЧ</t>
  </si>
  <si>
    <t>Д1</t>
  </si>
  <si>
    <t>Д2</t>
  </si>
  <si>
    <t>М1</t>
  </si>
  <si>
    <t>М2</t>
  </si>
  <si>
    <t>М3</t>
  </si>
  <si>
    <t>Ч1</t>
  </si>
  <si>
    <t>Ч2</t>
  </si>
  <si>
    <t>Ч3</t>
  </si>
  <si>
    <t>П1</t>
  </si>
  <si>
    <t>П2</t>
  </si>
  <si>
    <t>Вариант ПЧ</t>
  </si>
  <si>
    <t>З5</t>
  </si>
  <si>
    <t>З6</t>
  </si>
  <si>
    <t>З7</t>
  </si>
  <si>
    <t>З8</t>
  </si>
  <si>
    <t>И1</t>
  </si>
  <si>
    <t>И2</t>
  </si>
  <si>
    <t>И3</t>
  </si>
  <si>
    <t>И4</t>
  </si>
  <si>
    <t>З10</t>
  </si>
  <si>
    <t>З11</t>
  </si>
  <si>
    <t>З12</t>
  </si>
  <si>
    <t>З13</t>
  </si>
  <si>
    <t>З14</t>
  </si>
  <si>
    <t>З15</t>
  </si>
  <si>
    <t>Сумма ПБ за УЧ</t>
  </si>
  <si>
    <t>Сумма ПБ за ПЧ</t>
  </si>
  <si>
    <t>Общее количество  ПБ</t>
  </si>
  <si>
    <t>Процент от макс. количества ПБ</t>
  </si>
  <si>
    <t>Достижение 
22 ПБ 
(мин.ПБ успешности)</t>
  </si>
  <si>
    <t>Достижение
9 ПБ 
за УЧ</t>
  </si>
  <si>
    <t>Успешность прохождения тестирования
(да / нет)</t>
  </si>
  <si>
    <t>П3</t>
  </si>
  <si>
    <t>П4</t>
  </si>
  <si>
    <t>З9</t>
  </si>
  <si>
    <t>Р1</t>
  </si>
  <si>
    <t>Р2</t>
  </si>
  <si>
    <t>Р3</t>
  </si>
  <si>
    <t>Р4</t>
  </si>
  <si>
    <t>Достижение 
20 ПБ 
(мин.ПБ успешности)</t>
  </si>
  <si>
    <t>Т1</t>
  </si>
  <si>
    <t>Т2</t>
  </si>
  <si>
    <t>Достижение 
18 ПБ 
(мин.ПБ успешности)</t>
  </si>
  <si>
    <t>Достижение
 9 ПБ 
за УЧ</t>
  </si>
  <si>
    <t>Т3</t>
  </si>
  <si>
    <t>Достижение
 18 ПБ 
(мин.ПБ успешности)</t>
  </si>
  <si>
    <t>З11-1</t>
  </si>
  <si>
    <t>З11-2</t>
  </si>
  <si>
    <t>Достижение 
9 ПБ 
за УЧ</t>
  </si>
  <si>
    <t>С1</t>
  </si>
  <si>
    <t>С2</t>
  </si>
  <si>
    <t>ЛГ1</t>
  </si>
  <si>
    <t>ЛГ2</t>
  </si>
  <si>
    <t>ЛГ3</t>
  </si>
  <si>
    <t>З8-1</t>
  </si>
  <si>
    <t>З8-2</t>
  </si>
  <si>
    <t>З8-3</t>
  </si>
  <si>
    <t>Вариант диагности-ческих материалов</t>
  </si>
  <si>
    <t xml:space="preserve"> Д1</t>
  </si>
  <si>
    <t xml:space="preserve"> Д2</t>
  </si>
  <si>
    <t xml:space="preserve"> Д3</t>
  </si>
  <si>
    <t xml:space="preserve"> М2</t>
  </si>
  <si>
    <t>Общее количество  ПБ 
(из 10)</t>
  </si>
  <si>
    <t>Процент от максимального количества ПБ</t>
  </si>
  <si>
    <t>Достижение 9 ПБ 
за УЧ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</si>
</sst>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</font>
    <font>
      <sz val="12"/>
      <color theme="1"/>
      <name val="Cambria"/>
    </font>
    <font>
      <b/>
      <sz val="14"/>
      <color theme="1"/>
      <name val="Cambria"/>
    </font>
    <font>
      <b/>
      <sz val="12"/>
      <color theme="1"/>
      <name val="Cambria"/>
    </font>
    <font>
      <sz val="14"/>
      <color theme="1"/>
      <name val="Cambria"/>
    </font>
    <font>
      <b/>
      <sz val="12"/>
      <color theme="0"/>
      <name val="Cambria"/>
    </font>
    <font>
      <sz val="10"/>
      <color theme="1"/>
      <name val="Cambria"/>
    </font>
    <font>
      <b/>
      <sz val="10"/>
      <color theme="0"/>
      <name val="Cambria"/>
    </font>
    <font>
      <sz val="10"/>
      <name val="Cambria"/>
    </font>
    <font>
      <i/>
      <sz val="12"/>
      <color theme="5" tint="-0.249977111117893"/>
      <name val="Cambria"/>
    </font>
    <font>
      <b/>
      <i/>
      <sz val="12"/>
      <color theme="5" tint="-0.249977111117893"/>
      <name val="Cambria"/>
    </font>
    <font>
      <sz val="12"/>
      <name val="Cambria"/>
    </font>
    <font>
      <b/>
      <sz val="12"/>
      <name val="Cambria"/>
    </font>
    <font>
      <vertAlign val="superscript"/>
      <sz val="12"/>
      <color theme="1"/>
      <name val="Cambria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7" tint="0.59999389629810485"/>
        <bgColor indexed="65"/>
      </patternFill>
    </fill>
  </fills>
  <borders count="89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 style="medium">
        <color theme="9" tint="-0.24994659260841701"/>
      </left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</borders>
  <cellStyleXfs count="1">
    <xf numFmtId="0" fontId="0" fillId="0" borderId="0" applyFill="0" applyBorder="0"/>
  </cellStyleXfs>
  <cellXfs count="1253">
    <xf numFmtId="0" fontId="0" fillId="0" borderId="0" xfId="0" applyNumberFormat="1" applyFont="1"/>
    <xf numFmtId="0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center"/>
    </xf>
    <xf numFmtId="0" fontId="6" fillId="0" borderId="0" xfId="0" applyNumberFormat="1" applyFont="1"/>
    <xf numFmtId="49" fontId="7" fillId="2" borderId="78" xfId="0" applyNumberFormat="1" applyFont="1" applyFill="1" applyBorder="1" applyAlignment="1">
      <alignment vertical="center" wrapText="1"/>
    </xf>
    <xf numFmtId="49" fontId="7" fillId="2" borderId="39" xfId="0" applyNumberFormat="1" applyFont="1" applyFill="1" applyBorder="1" applyAlignment="1">
      <alignment horizontal="center" vertical="center" wrapText="1"/>
    </xf>
    <xf numFmtId="49" fontId="7" fillId="2" borderId="8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/>
    </xf>
    <xf numFmtId="0" fontId="8" fillId="0" borderId="78" xfId="0" applyFont="1" applyBorder="1" applyAlignment="1">
      <alignment vertical="center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7" fillId="2" borderId="85" xfId="0" applyNumberFormat="1" applyFont="1" applyFill="1" applyBorder="1" applyAlignment="1">
      <alignment horizontal="center" vertical="center" wrapText="1"/>
    </xf>
    <xf numFmtId="0" fontId="8" fillId="0" borderId="98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0" fontId="8" fillId="0" borderId="39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8" fillId="0" borderId="100" xfId="0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9" fillId="3" borderId="78" xfId="0" applyFont="1" applyFill="1" applyBorder="1" applyAlignment="1">
      <alignment vertical="center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0" fontId="9" fillId="3" borderId="96" xfId="0" applyFont="1" applyFill="1" applyBorder="1" applyAlignment="1">
      <alignment horizontal="center" vertical="center" wrapText="1"/>
    </xf>
    <xf numFmtId="0" fontId="9" fillId="3" borderId="100" xfId="0" applyFont="1" applyFill="1" applyBorder="1" applyAlignment="1">
      <alignment horizontal="center" vertical="center" wrapText="1"/>
    </xf>
    <xf numFmtId="0" fontId="9" fillId="3" borderId="101" xfId="0" applyFont="1" applyFill="1" applyBorder="1" applyAlignment="1">
      <alignment horizontal="center" vertical="center" wrapText="1"/>
    </xf>
    <xf numFmtId="49" fontId="9" fillId="3" borderId="96" xfId="0" applyNumberFormat="1" applyFont="1" applyFill="1" applyBorder="1" applyAlignment="1">
      <alignment horizontal="center" vertical="center"/>
    </xf>
    <xf numFmtId="0" fontId="9" fillId="3" borderId="78" xfId="0" applyFont="1" applyFill="1" applyBorder="1" applyAlignment="1">
      <alignment horizontal="center" vertical="center" wrapText="1"/>
    </xf>
    <xf numFmtId="9" fontId="9" fillId="3" borderId="100" xfId="0" applyNumberFormat="1" applyFont="1" applyFill="1" applyBorder="1" applyAlignment="1">
      <alignment horizontal="center" vertical="center" wrapText="1"/>
    </xf>
    <xf numFmtId="0" fontId="10" fillId="3" borderId="100" xfId="0" applyFont="1" applyFill="1" applyBorder="1" applyAlignment="1">
      <alignment horizontal="center" vertical="center" wrapText="1"/>
    </xf>
    <xf numFmtId="0" fontId="11" fillId="0" borderId="102" xfId="0" applyFont="1" applyBorder="1"/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0" fontId="11" fillId="0" borderId="103" xfId="0" applyFont="1" applyBorder="1" applyAlignment="1">
      <alignment horizontal="center" vertical="center" wrapText="1"/>
    </xf>
    <xf numFmtId="0" fontId="11" fillId="0" borderId="10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103" xfId="0" applyNumberFormat="1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 wrapText="1"/>
    </xf>
    <xf numFmtId="0" fontId="11" fillId="0" borderId="102" xfId="0" applyFont="1" applyBorder="1" applyAlignment="1">
      <alignment horizontal="center" vertical="center"/>
    </xf>
    <xf numFmtId="0" fontId="11" fillId="0" borderId="104" xfId="0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0" fontId="12" fillId="0" borderId="104" xfId="0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0" fontId="11" fillId="0" borderId="97" xfId="0" applyFont="1" applyBorder="1"/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0" fontId="11" fillId="0" borderId="105" xfId="0" applyFont="1" applyBorder="1" applyAlignment="1">
      <alignment horizontal="center" vertical="center" wrapText="1"/>
    </xf>
    <xf numFmtId="0" fontId="11" fillId="0" borderId="106" xfId="0" applyFont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49" fontId="11" fillId="0" borderId="105" xfId="0" applyNumberFormat="1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 wrapText="1"/>
    </xf>
    <xf numFmtId="0" fontId="11" fillId="0" borderId="97" xfId="0" applyFont="1" applyBorder="1" applyAlignment="1">
      <alignment horizontal="center" vertical="center"/>
    </xf>
    <xf numFmtId="0" fontId="11" fillId="0" borderId="106" xfId="0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0" fontId="12" fillId="0" borderId="106" xfId="0" applyFont="1" applyBorder="1" applyAlignment="1">
      <alignment horizontal="center" vertical="center"/>
    </xf>
    <xf numFmtId="0" fontId="13" fillId="0" borderId="0" xfId="0" applyNumberFormat="1" applyFont="1"/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7" fillId="2" borderId="85" xfId="0" applyNumberFormat="1" applyFont="1" applyFill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7" fillId="2" borderId="85" xfId="0" applyNumberFormat="1" applyFont="1" applyFill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0" fontId="8" fillId="0" borderId="96" xfId="0" applyFont="1" applyBorder="1" applyAlignment="1">
      <alignment horizontal="center" vertical="center" wrapText="1"/>
    </xf>
    <xf numFmtId="0" fontId="8" fillId="0" borderId="101" xfId="0" applyFont="1" applyBorder="1" applyAlignment="1">
      <alignment horizontal="center" vertical="center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7" fillId="2" borderId="85" xfId="0" applyNumberFormat="1" applyFont="1" applyFill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7" fillId="2" borderId="85" xfId="0" applyNumberFormat="1" applyFont="1" applyFill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7" fillId="2" borderId="85" xfId="0" applyNumberFormat="1" applyFont="1" applyFill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8" fillId="0" borderId="97" xfId="0" applyNumberFormat="1" applyFont="1" applyBorder="1" applyAlignment="1">
      <alignment horizontal="center" vertical="top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8" fillId="0" borderId="97" xfId="0" applyNumberFormat="1" applyFont="1" applyBorder="1" applyAlignment="1">
      <alignment horizontal="center" vertical="top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8" fillId="0" borderId="97" xfId="0" applyNumberFormat="1" applyFont="1" applyBorder="1" applyAlignment="1">
      <alignment horizontal="center" vertical="top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top" wrapText="1"/>
    </xf>
    <xf numFmtId="49" fontId="8" fillId="0" borderId="97" xfId="0" applyNumberFormat="1" applyFont="1" applyBorder="1" applyAlignment="1">
      <alignment horizontal="center" vertical="top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5" fillId="2" borderId="100" xfId="0" applyNumberFormat="1" applyFont="1" applyFill="1" applyBorder="1" applyAlignment="1">
      <alignment vertical="center" wrapText="1"/>
    </xf>
    <xf numFmtId="49" fontId="5" fillId="2" borderId="102" xfId="0" applyNumberFormat="1" applyFont="1" applyFill="1" applyBorder="1" applyAlignment="1">
      <alignment vertical="center" wrapText="1"/>
    </xf>
    <xf numFmtId="49" fontId="5" fillId="2" borderId="99" xfId="0" applyNumberFormat="1" applyFont="1" applyFill="1" applyBorder="1" applyAlignment="1">
      <alignment horizontal="center" vertical="center" wrapText="1"/>
    </xf>
    <xf numFmtId="49" fontId="8" fillId="0" borderId="78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6" xfId="0" applyNumberFormat="1" applyFont="1" applyBorder="1" applyAlignment="1">
      <alignment horizontal="center" vertical="center" wrapText="1"/>
    </xf>
    <xf numFmtId="49" fontId="8" fillId="0" borderId="97" xfId="0" applyNumberFormat="1" applyFont="1" applyBorder="1" applyAlignment="1">
      <alignment horizontal="center" vertical="center" wrapText="1"/>
    </xf>
    <xf numFmtId="49" fontId="9" fillId="3" borderId="78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49" fontId="9" fillId="3" borderId="96" xfId="0" applyNumberFormat="1" applyFont="1" applyFill="1" applyBorder="1" applyAlignment="1">
      <alignment horizontal="center" vertical="center"/>
    </xf>
    <xf numFmtId="9" fontId="9" fillId="3" borderId="100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49" fontId="11" fillId="0" borderId="103" xfId="0" applyNumberFormat="1" applyFont="1" applyBorder="1" applyAlignment="1">
      <alignment horizontal="center" vertical="center"/>
    </xf>
    <xf numFmtId="9" fontId="11" fillId="0" borderId="104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49" fontId="11" fillId="0" borderId="105" xfId="0" applyNumberFormat="1" applyFont="1" applyBorder="1" applyAlignment="1">
      <alignment horizontal="center" vertical="center"/>
    </xf>
    <xf numFmtId="9" fontId="11" fillId="0" borderId="106" xfId="0" applyNumberFormat="1" applyFont="1" applyBorder="1" applyAlignment="1">
      <alignment horizontal="center" vertical="center"/>
    </xf>
    <xf numFmtId="49" fontId="7" fillId="2" borderId="39" xfId="0" applyNumberFormat="1" applyFont="1" applyFill="1" applyBorder="1" applyAlignment="1">
      <alignment horizontal="center" vertical="center" wrapText="1"/>
    </xf>
    <xf numFmtId="49" fontId="7" fillId="2" borderId="82" xfId="0" applyNumberFormat="1" applyFont="1" applyFill="1" applyBorder="1" applyAlignment="1">
      <alignment horizontal="center" vertical="center" wrapText="1"/>
    </xf>
    <xf numFmtId="49" fontId="7" fillId="2" borderId="83" xfId="0" applyNumberFormat="1" applyFont="1" applyFill="1" applyBorder="1" applyAlignment="1">
      <alignment horizontal="center" vertical="center" wrapText="1"/>
    </xf>
    <xf numFmtId="49" fontId="7" fillId="2" borderId="84" xfId="0" applyNumberFormat="1" applyFont="1" applyFill="1" applyBorder="1" applyAlignment="1">
      <alignment horizontal="center" vertical="center" wrapText="1"/>
    </xf>
    <xf numFmtId="49" fontId="7" fillId="2" borderId="86" xfId="0" applyNumberFormat="1" applyFont="1" applyFill="1" applyBorder="1" applyAlignment="1">
      <alignment horizontal="center" vertical="center" wrapText="1"/>
    </xf>
    <xf numFmtId="49" fontId="7" fillId="2" borderId="87" xfId="0" applyNumberFormat="1" applyFont="1" applyFill="1" applyBorder="1" applyAlignment="1">
      <alignment horizontal="center" vertical="center" wrapText="1"/>
    </xf>
    <xf numFmtId="49" fontId="7" fillId="2" borderId="88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49" fontId="1" fillId="0" borderId="37" xfId="0" applyNumberFormat="1" applyFont="1" applyBorder="1" applyAlignment="1">
      <alignment horizontal="center" vertical="center"/>
    </xf>
    <xf numFmtId="49" fontId="5" fillId="2" borderId="39" xfId="0" applyNumberFormat="1" applyFont="1" applyFill="1" applyBorder="1" applyAlignment="1">
      <alignment horizontal="center" vertical="center" wrapText="1"/>
    </xf>
    <xf numFmtId="49" fontId="5" fillId="2" borderId="40" xfId="0" applyNumberFormat="1" applyFont="1" applyFill="1" applyBorder="1" applyAlignment="1">
      <alignment horizontal="center" vertical="center" wrapText="1"/>
    </xf>
    <xf numFmtId="49" fontId="5" fillId="2" borderId="41" xfId="0" applyNumberFormat="1" applyFont="1" applyFill="1" applyBorder="1" applyAlignment="1">
      <alignment horizontal="center" vertical="center" wrapText="1"/>
    </xf>
    <xf numFmtId="49" fontId="5" fillId="2" borderId="42" xfId="0" applyNumberFormat="1" applyFont="1" applyFill="1" applyBorder="1" applyAlignment="1">
      <alignment horizontal="center" vertical="center" wrapText="1"/>
    </xf>
    <xf numFmtId="49" fontId="5" fillId="2" borderId="74" xfId="0" applyNumberFormat="1" applyFont="1" applyFill="1" applyBorder="1" applyAlignment="1">
      <alignment horizontal="center" vertical="center" wrapText="1"/>
    </xf>
    <xf numFmtId="49" fontId="5" fillId="2" borderId="75" xfId="0" applyNumberFormat="1" applyFont="1" applyFill="1" applyBorder="1" applyAlignment="1">
      <alignment horizontal="center" vertical="center" wrapText="1"/>
    </xf>
    <xf numFmtId="49" fontId="5" fillId="2" borderId="76" xfId="0" applyNumberFormat="1" applyFont="1" applyFill="1" applyBorder="1" applyAlignment="1">
      <alignment horizontal="center" vertical="center" wrapText="1"/>
    </xf>
    <xf numFmtId="49" fontId="5" fillId="2" borderId="77" xfId="0" applyNumberFormat="1" applyFont="1" applyFill="1" applyBorder="1" applyAlignment="1">
      <alignment horizontal="center" vertical="center" wrapText="1"/>
    </xf>
    <xf numFmtId="49" fontId="5" fillId="2" borderId="43" xfId="0" applyNumberFormat="1" applyFont="1" applyFill="1" applyBorder="1" applyAlignment="1">
      <alignment horizontal="center" vertical="center" wrapText="1"/>
    </xf>
    <xf numFmtId="49" fontId="5" fillId="2" borderId="44" xfId="0" applyNumberFormat="1" applyFont="1" applyFill="1" applyBorder="1" applyAlignment="1">
      <alignment horizontal="center" vertical="center" wrapText="1"/>
    </xf>
    <xf numFmtId="49" fontId="5" fillId="2" borderId="45" xfId="0" applyNumberFormat="1" applyFont="1" applyFill="1" applyBorder="1" applyAlignment="1">
      <alignment horizontal="center" vertical="center" wrapText="1"/>
    </xf>
    <xf numFmtId="49" fontId="5" fillId="2" borderId="46" xfId="0" applyNumberFormat="1" applyFont="1" applyFill="1" applyBorder="1" applyAlignment="1">
      <alignment horizontal="center" vertical="center" wrapText="1"/>
    </xf>
    <xf numFmtId="49" fontId="5" fillId="2" borderId="47" xfId="0" applyNumberFormat="1" applyFont="1" applyFill="1" applyBorder="1" applyAlignment="1">
      <alignment horizontal="center" vertical="center" wrapText="1"/>
    </xf>
    <xf numFmtId="49" fontId="5" fillId="2" borderId="48" xfId="0" applyNumberFormat="1" applyFont="1" applyFill="1" applyBorder="1" applyAlignment="1">
      <alignment horizontal="center" vertical="center" wrapText="1"/>
    </xf>
    <xf numFmtId="49" fontId="5" fillId="2" borderId="49" xfId="0" applyNumberFormat="1" applyFont="1" applyFill="1" applyBorder="1" applyAlignment="1">
      <alignment horizontal="center" vertical="center" wrapText="1"/>
    </xf>
    <xf numFmtId="49" fontId="5" fillId="2" borderId="50" xfId="0" applyNumberFormat="1" applyFont="1" applyFill="1" applyBorder="1" applyAlignment="1">
      <alignment horizontal="center" vertical="center" wrapText="1"/>
    </xf>
    <xf numFmtId="49" fontId="5" fillId="2" borderId="51" xfId="0" applyNumberFormat="1" applyFont="1" applyFill="1" applyBorder="1" applyAlignment="1">
      <alignment horizontal="center" vertical="center" wrapText="1"/>
    </xf>
    <xf numFmtId="49" fontId="5" fillId="2" borderId="52" xfId="0" applyNumberFormat="1" applyFont="1" applyFill="1" applyBorder="1" applyAlignment="1">
      <alignment horizontal="center" vertical="center" wrapText="1"/>
    </xf>
    <xf numFmtId="49" fontId="5" fillId="2" borderId="53" xfId="0" applyNumberFormat="1" applyFont="1" applyFill="1" applyBorder="1" applyAlignment="1">
      <alignment horizontal="center" vertical="center" wrapText="1"/>
    </xf>
    <xf numFmtId="49" fontId="5" fillId="2" borderId="54" xfId="0" applyNumberFormat="1" applyFont="1" applyFill="1" applyBorder="1" applyAlignment="1">
      <alignment horizontal="center" vertical="center" wrapText="1"/>
    </xf>
    <xf numFmtId="49" fontId="5" fillId="2" borderId="55" xfId="0" applyNumberFormat="1" applyFont="1" applyFill="1" applyBorder="1" applyAlignment="1">
      <alignment horizontal="center" vertical="center" wrapText="1"/>
    </xf>
    <xf numFmtId="49" fontId="5" fillId="2" borderId="56" xfId="0" applyNumberFormat="1" applyFont="1" applyFill="1" applyBorder="1" applyAlignment="1">
      <alignment horizontal="center" vertical="center" wrapText="1"/>
    </xf>
    <xf numFmtId="49" fontId="5" fillId="2" borderId="57" xfId="0" applyNumberFormat="1" applyFont="1" applyFill="1" applyBorder="1" applyAlignment="1">
      <alignment horizontal="center" vertical="center" wrapText="1"/>
    </xf>
    <xf numFmtId="49" fontId="5" fillId="2" borderId="58" xfId="0" applyNumberFormat="1" applyFont="1" applyFill="1" applyBorder="1" applyAlignment="1">
      <alignment horizontal="center" vertical="center" wrapText="1"/>
    </xf>
    <xf numFmtId="49" fontId="5" fillId="2" borderId="59" xfId="0" applyNumberFormat="1" applyFont="1" applyFill="1" applyBorder="1" applyAlignment="1">
      <alignment horizontal="center" vertical="center" wrapText="1"/>
    </xf>
    <xf numFmtId="49" fontId="5" fillId="2" borderId="60" xfId="0" applyNumberFormat="1" applyFont="1" applyFill="1" applyBorder="1" applyAlignment="1">
      <alignment horizontal="center" vertical="center" wrapText="1"/>
    </xf>
    <xf numFmtId="49" fontId="5" fillId="2" borderId="61" xfId="0" applyNumberFormat="1" applyFont="1" applyFill="1" applyBorder="1" applyAlignment="1">
      <alignment horizontal="center" vertical="center" wrapText="1"/>
    </xf>
    <xf numFmtId="49" fontId="5" fillId="2" borderId="62" xfId="0" applyNumberFormat="1" applyFont="1" applyFill="1" applyBorder="1" applyAlignment="1">
      <alignment horizontal="center" vertical="center" wrapText="1"/>
    </xf>
    <xf numFmtId="49" fontId="5" fillId="2" borderId="63" xfId="0" applyNumberFormat="1" applyFont="1" applyFill="1" applyBorder="1" applyAlignment="1">
      <alignment horizontal="center" vertical="center" wrapText="1"/>
    </xf>
    <xf numFmtId="49" fontId="5" fillId="2" borderId="64" xfId="0" applyNumberFormat="1" applyFont="1" applyFill="1" applyBorder="1" applyAlignment="1">
      <alignment horizontal="center" vertical="center" wrapText="1"/>
    </xf>
    <xf numFmtId="49" fontId="5" fillId="2" borderId="65" xfId="0" applyNumberFormat="1" applyFont="1" applyFill="1" applyBorder="1" applyAlignment="1">
      <alignment horizontal="center" vertical="center" wrapText="1"/>
    </xf>
    <xf numFmtId="49" fontId="5" fillId="2" borderId="66" xfId="0" applyNumberFormat="1" applyFont="1" applyFill="1" applyBorder="1" applyAlignment="1">
      <alignment horizontal="center" vertical="center" wrapText="1"/>
    </xf>
    <xf numFmtId="49" fontId="5" fillId="2" borderId="67" xfId="0" applyNumberFormat="1" applyFont="1" applyFill="1" applyBorder="1" applyAlignment="1">
      <alignment horizontal="center" vertical="center" wrapText="1"/>
    </xf>
    <xf numFmtId="49" fontId="5" fillId="2" borderId="68" xfId="0" applyNumberFormat="1" applyFont="1" applyFill="1" applyBorder="1" applyAlignment="1">
      <alignment horizontal="center" vertical="center" wrapText="1"/>
    </xf>
    <xf numFmtId="49" fontId="5" fillId="2" borderId="69" xfId="0" applyNumberFormat="1" applyFont="1" applyFill="1" applyBorder="1" applyAlignment="1">
      <alignment horizontal="center" vertical="center" wrapText="1"/>
    </xf>
    <xf numFmtId="49" fontId="5" fillId="2" borderId="70" xfId="0" applyNumberFormat="1" applyFont="1" applyFill="1" applyBorder="1" applyAlignment="1">
      <alignment horizontal="center" vertical="center" wrapText="1"/>
    </xf>
    <xf numFmtId="49" fontId="5" fillId="2" borderId="71" xfId="0" applyNumberFormat="1" applyFont="1" applyFill="1" applyBorder="1" applyAlignment="1">
      <alignment horizontal="center" vertical="center" wrapText="1"/>
    </xf>
    <xf numFmtId="49" fontId="5" fillId="2" borderId="72" xfId="0" applyNumberFormat="1" applyFont="1" applyFill="1" applyBorder="1" applyAlignment="1">
      <alignment horizontal="center" vertical="center" wrapText="1"/>
    </xf>
    <xf numFmtId="49" fontId="5" fillId="2" borderId="73" xfId="0" applyNumberFormat="1" applyFont="1" applyFill="1" applyBorder="1" applyAlignment="1">
      <alignment horizontal="center" vertical="center" wrapText="1"/>
    </xf>
    <xf numFmtId="49" fontId="5" fillId="2" borderId="89" xfId="0" applyNumberFormat="1" applyFont="1" applyFill="1" applyBorder="1" applyAlignment="1">
      <alignment horizontal="center" vertical="center" wrapText="1"/>
    </xf>
    <xf numFmtId="49" fontId="5" fillId="2" borderId="90" xfId="0" applyNumberFormat="1" applyFont="1" applyFill="1" applyBorder="1" applyAlignment="1">
      <alignment horizontal="center" vertical="center" wrapText="1"/>
    </xf>
    <xf numFmtId="49" fontId="5" fillId="2" borderId="91" xfId="0" applyNumberFormat="1" applyFont="1" applyFill="1" applyBorder="1" applyAlignment="1">
      <alignment horizontal="center" vertical="center" wrapText="1"/>
    </xf>
    <xf numFmtId="49" fontId="5" fillId="2" borderId="92" xfId="0" applyNumberFormat="1" applyFont="1" applyFill="1" applyBorder="1" applyAlignment="1">
      <alignment horizontal="center" vertical="center" wrapText="1"/>
    </xf>
    <xf numFmtId="49" fontId="5" fillId="2" borderId="93" xfId="0" applyNumberFormat="1" applyFont="1" applyFill="1" applyBorder="1" applyAlignment="1">
      <alignment horizontal="center" vertical="center" wrapText="1"/>
    </xf>
    <xf numFmtId="49" fontId="5" fillId="2" borderId="94" xfId="0" applyNumberFormat="1" applyFont="1" applyFill="1" applyBorder="1" applyAlignment="1">
      <alignment horizontal="center" vertical="center" wrapText="1"/>
    </xf>
    <xf numFmtId="49" fontId="5" fillId="2" borderId="95" xfId="0" applyNumberFormat="1" applyFont="1" applyFill="1" applyBorder="1" applyAlignment="1">
      <alignment horizontal="center" vertical="center" wrapText="1"/>
    </xf>
    <xf numFmtId="49" fontId="7" fillId="2" borderId="79" xfId="0" applyNumberFormat="1" applyFont="1" applyFill="1" applyBorder="1" applyAlignment="1">
      <alignment horizontal="center" vertical="center" wrapText="1"/>
    </xf>
    <xf numFmtId="49" fontId="7" fillId="2" borderId="80" xfId="0" applyNumberFormat="1" applyFont="1" applyFill="1" applyBorder="1" applyAlignment="1">
      <alignment horizontal="center" vertical="center" wrapText="1"/>
    </xf>
    <xf numFmtId="49" fontId="7" fillId="2" borderId="8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Alignment="1">
      <alignment horizontal="right" vertical="center" wrapText="1"/>
    </xf>
    <xf numFmtId="49" fontId="7" fillId="2" borderId="180" xfId="0" applyNumberFormat="1" applyFont="1" applyFill="1" applyBorder="1" applyAlignment="1">
      <alignment horizontal="center" vertical="center" wrapText="1"/>
    </xf>
    <xf numFmtId="49" fontId="7" fillId="2" borderId="181" xfId="0" applyNumberFormat="1" applyFont="1" applyFill="1" applyBorder="1" applyAlignment="1">
      <alignment horizontal="center" vertical="center" wrapText="1"/>
    </xf>
    <xf numFmtId="49" fontId="7" fillId="2" borderId="182" xfId="0" applyNumberFormat="1" applyFont="1" applyFill="1" applyBorder="1" applyAlignment="1">
      <alignment horizontal="center" vertical="center" wrapText="1"/>
    </xf>
    <xf numFmtId="49" fontId="7" fillId="2" borderId="183" xfId="0" applyNumberFormat="1" applyFont="1" applyFill="1" applyBorder="1" applyAlignment="1">
      <alignment horizontal="center" vertical="center" wrapText="1"/>
    </xf>
    <xf numFmtId="49" fontId="7" fillId="2" borderId="184" xfId="0" applyNumberFormat="1" applyFont="1" applyFill="1" applyBorder="1" applyAlignment="1">
      <alignment horizontal="center" vertical="center" wrapText="1"/>
    </xf>
    <xf numFmtId="49" fontId="7" fillId="2" borderId="185" xfId="0" applyNumberFormat="1" applyFont="1" applyFill="1" applyBorder="1" applyAlignment="1">
      <alignment horizontal="center" vertical="center" wrapText="1"/>
    </xf>
    <xf numFmtId="49" fontId="1" fillId="0" borderId="108" xfId="0" applyNumberFormat="1" applyFont="1" applyBorder="1" applyAlignment="1">
      <alignment horizontal="center" vertical="center"/>
    </xf>
    <xf numFmtId="49" fontId="1" fillId="0" borderId="109" xfId="0" applyNumberFormat="1" applyFont="1" applyBorder="1" applyAlignment="1">
      <alignment horizontal="center" vertical="center"/>
    </xf>
    <xf numFmtId="49" fontId="1" fillId="0" borderId="110" xfId="0" applyNumberFormat="1" applyFont="1" applyBorder="1" applyAlignment="1">
      <alignment horizontal="center" vertical="center"/>
    </xf>
    <xf numFmtId="49" fontId="1" fillId="0" borderId="111" xfId="0" applyNumberFormat="1" applyFont="1" applyBorder="1" applyAlignment="1">
      <alignment horizontal="center" vertical="center"/>
    </xf>
    <xf numFmtId="49" fontId="1" fillId="0" borderId="112" xfId="0" applyNumberFormat="1" applyFont="1" applyBorder="1" applyAlignment="1">
      <alignment horizontal="center" vertical="center"/>
    </xf>
    <xf numFmtId="49" fontId="1" fillId="0" borderId="113" xfId="0" applyNumberFormat="1" applyFont="1" applyBorder="1" applyAlignment="1">
      <alignment horizontal="center" vertical="center"/>
    </xf>
    <xf numFmtId="49" fontId="1" fillId="0" borderId="114" xfId="0" applyNumberFormat="1" applyFont="1" applyBorder="1" applyAlignment="1">
      <alignment horizontal="center" vertical="center"/>
    </xf>
    <xf numFmtId="49" fontId="1" fillId="0" borderId="115" xfId="0" applyNumberFormat="1" applyFont="1" applyBorder="1" applyAlignment="1">
      <alignment horizontal="center" vertical="center"/>
    </xf>
    <xf numFmtId="49" fontId="1" fillId="0" borderId="116" xfId="0" applyNumberFormat="1" applyFont="1" applyBorder="1" applyAlignment="1">
      <alignment horizontal="center" vertical="center"/>
    </xf>
    <xf numFmtId="49" fontId="1" fillId="0" borderId="117" xfId="0" applyNumberFormat="1" applyFont="1" applyBorder="1" applyAlignment="1">
      <alignment horizontal="center" vertical="center"/>
    </xf>
    <xf numFmtId="49" fontId="1" fillId="0" borderId="118" xfId="0" applyNumberFormat="1" applyFont="1" applyBorder="1" applyAlignment="1">
      <alignment horizontal="center" vertical="center"/>
    </xf>
    <xf numFmtId="49" fontId="1" fillId="0" borderId="119" xfId="0" applyNumberFormat="1" applyFont="1" applyBorder="1" applyAlignment="1">
      <alignment horizontal="center" vertical="center"/>
    </xf>
    <xf numFmtId="49" fontId="1" fillId="0" borderId="120" xfId="0" applyNumberFormat="1" applyFont="1" applyBorder="1" applyAlignment="1">
      <alignment horizontal="center" vertical="center"/>
    </xf>
    <xf numFmtId="49" fontId="1" fillId="0" borderId="121" xfId="0" applyNumberFormat="1" applyFont="1" applyBorder="1" applyAlignment="1">
      <alignment horizontal="center" vertical="center"/>
    </xf>
    <xf numFmtId="49" fontId="1" fillId="0" borderId="122" xfId="0" applyNumberFormat="1" applyFont="1" applyBorder="1" applyAlignment="1">
      <alignment horizontal="center" vertical="center"/>
    </xf>
    <xf numFmtId="49" fontId="1" fillId="0" borderId="123" xfId="0" applyNumberFormat="1" applyFont="1" applyBorder="1" applyAlignment="1">
      <alignment horizontal="center" vertical="center"/>
    </xf>
    <xf numFmtId="49" fontId="1" fillId="0" borderId="124" xfId="0" applyNumberFormat="1" applyFont="1" applyBorder="1" applyAlignment="1">
      <alignment horizontal="center" vertical="center"/>
    </xf>
    <xf numFmtId="49" fontId="1" fillId="0" borderId="125" xfId="0" applyNumberFormat="1" applyFont="1" applyBorder="1" applyAlignment="1">
      <alignment horizontal="center" vertical="center"/>
    </xf>
    <xf numFmtId="49" fontId="1" fillId="0" borderId="126" xfId="0" applyNumberFormat="1" applyFont="1" applyBorder="1" applyAlignment="1">
      <alignment horizontal="center" vertical="center"/>
    </xf>
    <xf numFmtId="49" fontId="1" fillId="0" borderId="127" xfId="0" applyNumberFormat="1" applyFont="1" applyBorder="1" applyAlignment="1">
      <alignment horizontal="center" vertical="center"/>
    </xf>
    <xf numFmtId="49" fontId="1" fillId="0" borderId="128" xfId="0" applyNumberFormat="1" applyFont="1" applyBorder="1" applyAlignment="1">
      <alignment horizontal="center" vertical="center"/>
    </xf>
    <xf numFmtId="49" fontId="1" fillId="0" borderId="129" xfId="0" applyNumberFormat="1" applyFont="1" applyBorder="1" applyAlignment="1">
      <alignment horizontal="center" vertical="center"/>
    </xf>
    <xf numFmtId="49" fontId="1" fillId="0" borderId="130" xfId="0" applyNumberFormat="1" applyFont="1" applyBorder="1" applyAlignment="1">
      <alignment horizontal="center" vertical="center"/>
    </xf>
    <xf numFmtId="49" fontId="1" fillId="0" borderId="131" xfId="0" applyNumberFormat="1" applyFont="1" applyBorder="1" applyAlignment="1">
      <alignment horizontal="center" vertical="center"/>
    </xf>
    <xf numFmtId="49" fontId="1" fillId="0" borderId="132" xfId="0" applyNumberFormat="1" applyFont="1" applyBorder="1" applyAlignment="1">
      <alignment horizontal="center" vertical="center"/>
    </xf>
    <xf numFmtId="49" fontId="1" fillId="0" borderId="133" xfId="0" applyNumberFormat="1" applyFont="1" applyBorder="1" applyAlignment="1">
      <alignment horizontal="center" vertical="center"/>
    </xf>
    <xf numFmtId="49" fontId="1" fillId="0" borderId="134" xfId="0" applyNumberFormat="1" applyFont="1" applyBorder="1" applyAlignment="1">
      <alignment horizontal="center" vertical="center"/>
    </xf>
    <xf numFmtId="49" fontId="1" fillId="0" borderId="135" xfId="0" applyNumberFormat="1" applyFont="1" applyBorder="1" applyAlignment="1">
      <alignment horizontal="center" vertical="center"/>
    </xf>
    <xf numFmtId="49" fontId="1" fillId="0" borderId="136" xfId="0" applyNumberFormat="1" applyFont="1" applyBorder="1" applyAlignment="1">
      <alignment horizontal="center" vertical="center"/>
    </xf>
    <xf numFmtId="49" fontId="1" fillId="0" borderId="137" xfId="0" applyNumberFormat="1" applyFont="1" applyBorder="1" applyAlignment="1">
      <alignment horizontal="center" vertical="center"/>
    </xf>
    <xf numFmtId="49" fontId="1" fillId="0" borderId="138" xfId="0" applyNumberFormat="1" applyFont="1" applyBorder="1" applyAlignment="1">
      <alignment horizontal="center" vertical="center"/>
    </xf>
    <xf numFmtId="49" fontId="1" fillId="0" borderId="139" xfId="0" applyNumberFormat="1" applyFont="1" applyBorder="1" applyAlignment="1">
      <alignment horizontal="center" vertical="center"/>
    </xf>
    <xf numFmtId="49" fontId="1" fillId="0" borderId="140" xfId="0" applyNumberFormat="1" applyFont="1" applyBorder="1" applyAlignment="1">
      <alignment horizontal="center" vertical="center"/>
    </xf>
    <xf numFmtId="49" fontId="1" fillId="0" borderId="141" xfId="0" applyNumberFormat="1" applyFont="1" applyBorder="1" applyAlignment="1">
      <alignment horizontal="center" vertical="center"/>
    </xf>
    <xf numFmtId="49" fontId="1" fillId="0" borderId="142" xfId="0" applyNumberFormat="1" applyFont="1" applyBorder="1" applyAlignment="1">
      <alignment horizontal="center" vertical="center"/>
    </xf>
    <xf numFmtId="49" fontId="5" fillId="2" borderId="143" xfId="0" applyNumberFormat="1" applyFont="1" applyFill="1" applyBorder="1" applyAlignment="1">
      <alignment horizontal="center" vertical="center" wrapText="1"/>
    </xf>
    <xf numFmtId="49" fontId="5" fillId="2" borderId="144" xfId="0" applyNumberFormat="1" applyFont="1" applyFill="1" applyBorder="1" applyAlignment="1">
      <alignment horizontal="center" vertical="center" wrapText="1"/>
    </xf>
    <xf numFmtId="49" fontId="5" fillId="2" borderId="145" xfId="0" applyNumberFormat="1" applyFont="1" applyFill="1" applyBorder="1" applyAlignment="1">
      <alignment horizontal="center" vertical="center" wrapText="1"/>
    </xf>
    <xf numFmtId="49" fontId="5" fillId="2" borderId="176" xfId="0" applyNumberFormat="1" applyFont="1" applyFill="1" applyBorder="1" applyAlignment="1">
      <alignment horizontal="center" vertical="center" wrapText="1"/>
    </xf>
    <xf numFmtId="49" fontId="5" fillId="2" borderId="177" xfId="0" applyNumberFormat="1" applyFont="1" applyFill="1" applyBorder="1" applyAlignment="1">
      <alignment horizontal="center" vertical="center" wrapText="1"/>
    </xf>
    <xf numFmtId="49" fontId="5" fillId="2" borderId="178" xfId="0" applyNumberFormat="1" applyFont="1" applyFill="1" applyBorder="1" applyAlignment="1">
      <alignment horizontal="center" vertical="center" wrapText="1"/>
    </xf>
    <xf numFmtId="49" fontId="5" fillId="2" borderId="179" xfId="0" applyNumberFormat="1" applyFont="1" applyFill="1" applyBorder="1" applyAlignment="1">
      <alignment horizontal="center" vertical="center" wrapText="1"/>
    </xf>
    <xf numFmtId="49" fontId="5" fillId="2" borderId="146" xfId="0" applyNumberFormat="1" applyFont="1" applyFill="1" applyBorder="1" applyAlignment="1">
      <alignment horizontal="center" vertical="center" wrapText="1"/>
    </xf>
    <xf numFmtId="49" fontId="5" fillId="2" borderId="147" xfId="0" applyNumberFormat="1" applyFont="1" applyFill="1" applyBorder="1" applyAlignment="1">
      <alignment horizontal="center" vertical="center" wrapText="1"/>
    </xf>
    <xf numFmtId="49" fontId="5" fillId="2" borderId="148" xfId="0" applyNumberFormat="1" applyFont="1" applyFill="1" applyBorder="1" applyAlignment="1">
      <alignment horizontal="center" vertical="center" wrapText="1"/>
    </xf>
    <xf numFmtId="49" fontId="5" fillId="2" borderId="149" xfId="0" applyNumberFormat="1" applyFont="1" applyFill="1" applyBorder="1" applyAlignment="1">
      <alignment horizontal="center" vertical="center" wrapText="1"/>
    </xf>
    <xf numFmtId="49" fontId="5" fillId="2" borderId="150" xfId="0" applyNumberFormat="1" applyFont="1" applyFill="1" applyBorder="1" applyAlignment="1">
      <alignment horizontal="center" vertical="center" wrapText="1"/>
    </xf>
    <xf numFmtId="49" fontId="5" fillId="2" borderId="151" xfId="0" applyNumberFormat="1" applyFont="1" applyFill="1" applyBorder="1" applyAlignment="1">
      <alignment horizontal="center" vertical="center" wrapText="1"/>
    </xf>
    <xf numFmtId="49" fontId="5" fillId="2" borderId="152" xfId="0" applyNumberFormat="1" applyFont="1" applyFill="1" applyBorder="1" applyAlignment="1">
      <alignment horizontal="center" vertical="center" wrapText="1"/>
    </xf>
    <xf numFmtId="49" fontId="5" fillId="2" borderId="153" xfId="0" applyNumberFormat="1" applyFont="1" applyFill="1" applyBorder="1" applyAlignment="1">
      <alignment horizontal="center" vertical="center" wrapText="1"/>
    </xf>
    <xf numFmtId="49" fontId="5" fillId="2" borderId="154" xfId="0" applyNumberFormat="1" applyFont="1" applyFill="1" applyBorder="1" applyAlignment="1">
      <alignment horizontal="center" vertical="center" wrapText="1"/>
    </xf>
    <xf numFmtId="49" fontId="5" fillId="2" borderId="155" xfId="0" applyNumberFormat="1" applyFont="1" applyFill="1" applyBorder="1" applyAlignment="1">
      <alignment horizontal="center" vertical="center" wrapText="1"/>
    </xf>
    <xf numFmtId="49" fontId="5" fillId="2" borderId="170" xfId="0" applyNumberFormat="1" applyFont="1" applyFill="1" applyBorder="1" applyAlignment="1">
      <alignment horizontal="center" vertical="center" wrapText="1"/>
    </xf>
    <xf numFmtId="49" fontId="5" fillId="2" borderId="171" xfId="0" applyNumberFormat="1" applyFont="1" applyFill="1" applyBorder="1" applyAlignment="1">
      <alignment horizontal="center" vertical="center" wrapText="1"/>
    </xf>
    <xf numFmtId="49" fontId="5" fillId="2" borderId="172" xfId="0" applyNumberFormat="1" applyFont="1" applyFill="1" applyBorder="1" applyAlignment="1">
      <alignment horizontal="center" vertical="center" wrapText="1"/>
    </xf>
    <xf numFmtId="49" fontId="5" fillId="2" borderId="173" xfId="0" applyNumberFormat="1" applyFont="1" applyFill="1" applyBorder="1" applyAlignment="1">
      <alignment horizontal="center" vertical="center" wrapText="1"/>
    </xf>
    <xf numFmtId="49" fontId="5" fillId="2" borderId="174" xfId="0" applyNumberFormat="1" applyFont="1" applyFill="1" applyBorder="1" applyAlignment="1">
      <alignment horizontal="center" vertical="center" wrapText="1"/>
    </xf>
    <xf numFmtId="49" fontId="5" fillId="2" borderId="175" xfId="0" applyNumberFormat="1" applyFont="1" applyFill="1" applyBorder="1" applyAlignment="1">
      <alignment horizontal="center" vertical="center" wrapText="1"/>
    </xf>
    <xf numFmtId="49" fontId="5" fillId="2" borderId="189" xfId="0" applyNumberFormat="1" applyFont="1" applyFill="1" applyBorder="1" applyAlignment="1">
      <alignment horizontal="center" vertical="center" wrapText="1"/>
    </xf>
    <xf numFmtId="49" fontId="5" fillId="2" borderId="190" xfId="0" applyNumberFormat="1" applyFont="1" applyFill="1" applyBorder="1" applyAlignment="1">
      <alignment horizontal="center" vertical="center" wrapText="1"/>
    </xf>
    <xf numFmtId="49" fontId="5" fillId="2" borderId="191" xfId="0" applyNumberFormat="1" applyFont="1" applyFill="1" applyBorder="1" applyAlignment="1">
      <alignment horizontal="center" vertical="center" wrapText="1"/>
    </xf>
    <xf numFmtId="49" fontId="5" fillId="2" borderId="192" xfId="0" applyNumberFormat="1" applyFont="1" applyFill="1" applyBorder="1" applyAlignment="1">
      <alignment horizontal="center" vertical="center" wrapText="1"/>
    </xf>
    <xf numFmtId="49" fontId="5" fillId="2" borderId="193" xfId="0" applyNumberFormat="1" applyFont="1" applyFill="1" applyBorder="1" applyAlignment="1">
      <alignment horizontal="center" vertical="center" wrapText="1"/>
    </xf>
    <xf numFmtId="49" fontId="5" fillId="2" borderId="194" xfId="0" applyNumberFormat="1" applyFont="1" applyFill="1" applyBorder="1" applyAlignment="1">
      <alignment horizontal="center" vertical="center" wrapText="1"/>
    </xf>
    <xf numFmtId="49" fontId="5" fillId="2" borderId="195" xfId="0" applyNumberFormat="1" applyFont="1" applyFill="1" applyBorder="1" applyAlignment="1">
      <alignment horizontal="center" vertical="center" wrapText="1"/>
    </xf>
    <xf numFmtId="49" fontId="5" fillId="2" borderId="156" xfId="0" applyNumberFormat="1" applyFont="1" applyFill="1" applyBorder="1" applyAlignment="1">
      <alignment horizontal="center" vertical="center" wrapText="1"/>
    </xf>
    <xf numFmtId="49" fontId="5" fillId="2" borderId="157" xfId="0" applyNumberFormat="1" applyFont="1" applyFill="1" applyBorder="1" applyAlignment="1">
      <alignment horizontal="center" vertical="center" wrapText="1"/>
    </xf>
    <xf numFmtId="49" fontId="5" fillId="2" borderId="158" xfId="0" applyNumberFormat="1" applyFont="1" applyFill="1" applyBorder="1" applyAlignment="1">
      <alignment horizontal="center" vertical="center" wrapText="1"/>
    </xf>
    <xf numFmtId="49" fontId="5" fillId="2" borderId="159" xfId="0" applyNumberFormat="1" applyFont="1" applyFill="1" applyBorder="1" applyAlignment="1">
      <alignment horizontal="center" vertical="center" wrapText="1"/>
    </xf>
    <xf numFmtId="49" fontId="5" fillId="2" borderId="160" xfId="0" applyNumberFormat="1" applyFont="1" applyFill="1" applyBorder="1" applyAlignment="1">
      <alignment horizontal="center" vertical="center" wrapText="1"/>
    </xf>
    <xf numFmtId="49" fontId="5" fillId="2" borderId="161" xfId="0" applyNumberFormat="1" applyFont="1" applyFill="1" applyBorder="1" applyAlignment="1">
      <alignment horizontal="center" vertical="center" wrapText="1"/>
    </xf>
    <xf numFmtId="49" fontId="5" fillId="2" borderId="162" xfId="0" applyNumberFormat="1" applyFont="1" applyFill="1" applyBorder="1" applyAlignment="1">
      <alignment horizontal="center" vertical="center" wrapText="1"/>
    </xf>
    <xf numFmtId="49" fontId="5" fillId="2" borderId="163" xfId="0" applyNumberFormat="1" applyFont="1" applyFill="1" applyBorder="1" applyAlignment="1">
      <alignment horizontal="center" vertical="center" wrapText="1"/>
    </xf>
    <xf numFmtId="49" fontId="5" fillId="2" borderId="164" xfId="0" applyNumberFormat="1" applyFont="1" applyFill="1" applyBorder="1" applyAlignment="1">
      <alignment horizontal="center" vertical="center" wrapText="1"/>
    </xf>
    <xf numFmtId="49" fontId="5" fillId="2" borderId="165" xfId="0" applyNumberFormat="1" applyFont="1" applyFill="1" applyBorder="1" applyAlignment="1">
      <alignment horizontal="center" vertical="center" wrapText="1"/>
    </xf>
    <xf numFmtId="49" fontId="5" fillId="2" borderId="166" xfId="0" applyNumberFormat="1" applyFont="1" applyFill="1" applyBorder="1" applyAlignment="1">
      <alignment horizontal="center" vertical="center" wrapText="1"/>
    </xf>
    <xf numFmtId="49" fontId="5" fillId="2" borderId="167" xfId="0" applyNumberFormat="1" applyFont="1" applyFill="1" applyBorder="1" applyAlignment="1">
      <alignment horizontal="center" vertical="center" wrapText="1"/>
    </xf>
    <xf numFmtId="49" fontId="5" fillId="2" borderId="168" xfId="0" applyNumberFormat="1" applyFont="1" applyFill="1" applyBorder="1" applyAlignment="1">
      <alignment horizontal="center" vertical="center" wrapText="1"/>
    </xf>
    <xf numFmtId="49" fontId="5" fillId="2" borderId="169" xfId="0" applyNumberFormat="1" applyFont="1" applyFill="1" applyBorder="1" applyAlignment="1">
      <alignment horizontal="center" vertical="center" wrapText="1"/>
    </xf>
    <xf numFmtId="49" fontId="7" fillId="2" borderId="186" xfId="0" applyNumberFormat="1" applyFont="1" applyFill="1" applyBorder="1" applyAlignment="1">
      <alignment horizontal="center" vertical="center" wrapText="1"/>
    </xf>
    <xf numFmtId="49" fontId="7" fillId="2" borderId="187" xfId="0" applyNumberFormat="1" applyFont="1" applyFill="1" applyBorder="1" applyAlignment="1">
      <alignment horizontal="center" vertical="center" wrapText="1"/>
    </xf>
    <xf numFmtId="49" fontId="7" fillId="2" borderId="188" xfId="0" applyNumberFormat="1" applyFont="1" applyFill="1" applyBorder="1" applyAlignment="1">
      <alignment horizontal="center" vertical="center" wrapText="1"/>
    </xf>
    <xf numFmtId="49" fontId="7" fillId="2" borderId="267" xfId="0" applyNumberFormat="1" applyFont="1" applyFill="1" applyBorder="1" applyAlignment="1">
      <alignment horizontal="center" vertical="center" wrapText="1"/>
    </xf>
    <xf numFmtId="49" fontId="7" fillId="2" borderId="268" xfId="0" applyNumberFormat="1" applyFont="1" applyFill="1" applyBorder="1" applyAlignment="1">
      <alignment horizontal="center" vertical="center" wrapText="1"/>
    </xf>
    <xf numFmtId="49" fontId="7" fillId="2" borderId="269" xfId="0" applyNumberFormat="1" applyFont="1" applyFill="1" applyBorder="1" applyAlignment="1">
      <alignment horizontal="center" vertical="center" wrapText="1"/>
    </xf>
    <xf numFmtId="49" fontId="7" fillId="2" borderId="270" xfId="0" applyNumberFormat="1" applyFont="1" applyFill="1" applyBorder="1" applyAlignment="1">
      <alignment horizontal="center" vertical="center" wrapText="1"/>
    </xf>
    <xf numFmtId="49" fontId="7" fillId="2" borderId="271" xfId="0" applyNumberFormat="1" applyFont="1" applyFill="1" applyBorder="1" applyAlignment="1">
      <alignment horizontal="center" vertical="center" wrapText="1"/>
    </xf>
    <xf numFmtId="49" fontId="7" fillId="2" borderId="272" xfId="0" applyNumberFormat="1" applyFont="1" applyFill="1" applyBorder="1" applyAlignment="1">
      <alignment horizontal="center" vertical="center" wrapText="1"/>
    </xf>
    <xf numFmtId="49" fontId="1" fillId="0" borderId="196" xfId="0" applyNumberFormat="1" applyFont="1" applyBorder="1" applyAlignment="1">
      <alignment horizontal="center" vertical="center"/>
    </xf>
    <xf numFmtId="49" fontId="1" fillId="0" borderId="197" xfId="0" applyNumberFormat="1" applyFont="1" applyBorder="1" applyAlignment="1">
      <alignment horizontal="center" vertical="center"/>
    </xf>
    <xf numFmtId="49" fontId="1" fillId="0" borderId="198" xfId="0" applyNumberFormat="1" applyFont="1" applyBorder="1" applyAlignment="1">
      <alignment horizontal="center" vertical="center"/>
    </xf>
    <xf numFmtId="49" fontId="1" fillId="0" borderId="199" xfId="0" applyNumberFormat="1" applyFont="1" applyBorder="1" applyAlignment="1">
      <alignment horizontal="center" vertical="center"/>
    </xf>
    <xf numFmtId="49" fontId="1" fillId="0" borderId="200" xfId="0" applyNumberFormat="1" applyFont="1" applyBorder="1" applyAlignment="1">
      <alignment horizontal="center" vertical="center"/>
    </xf>
    <xf numFmtId="49" fontId="1" fillId="0" borderId="201" xfId="0" applyNumberFormat="1" applyFont="1" applyBorder="1" applyAlignment="1">
      <alignment horizontal="center" vertical="center"/>
    </xf>
    <xf numFmtId="49" fontId="1" fillId="0" borderId="202" xfId="0" applyNumberFormat="1" applyFont="1" applyBorder="1" applyAlignment="1">
      <alignment horizontal="center" vertical="center"/>
    </xf>
    <xf numFmtId="49" fontId="1" fillId="0" borderId="203" xfId="0" applyNumberFormat="1" applyFont="1" applyBorder="1" applyAlignment="1">
      <alignment horizontal="center" vertical="center"/>
    </xf>
    <xf numFmtId="49" fontId="1" fillId="0" borderId="204" xfId="0" applyNumberFormat="1" applyFont="1" applyBorder="1" applyAlignment="1">
      <alignment horizontal="center" vertical="center"/>
    </xf>
    <xf numFmtId="49" fontId="1" fillId="0" borderId="205" xfId="0" applyNumberFormat="1" applyFont="1" applyBorder="1" applyAlignment="1">
      <alignment horizontal="center" vertical="center"/>
    </xf>
    <xf numFmtId="49" fontId="1" fillId="0" borderId="206" xfId="0" applyNumberFormat="1" applyFont="1" applyBorder="1" applyAlignment="1">
      <alignment horizontal="center" vertical="center"/>
    </xf>
    <xf numFmtId="49" fontId="1" fillId="0" borderId="207" xfId="0" applyNumberFormat="1" applyFont="1" applyBorder="1" applyAlignment="1">
      <alignment horizontal="center" vertical="center"/>
    </xf>
    <xf numFmtId="49" fontId="1" fillId="0" borderId="208" xfId="0" applyNumberFormat="1" applyFont="1" applyBorder="1" applyAlignment="1">
      <alignment horizontal="center" vertical="center"/>
    </xf>
    <xf numFmtId="49" fontId="1" fillId="0" borderId="209" xfId="0" applyNumberFormat="1" applyFont="1" applyBorder="1" applyAlignment="1">
      <alignment horizontal="center" vertical="center"/>
    </xf>
    <xf numFmtId="49" fontId="1" fillId="0" borderId="210" xfId="0" applyNumberFormat="1" applyFont="1" applyBorder="1" applyAlignment="1">
      <alignment horizontal="center" vertical="center"/>
    </xf>
    <xf numFmtId="49" fontId="1" fillId="0" borderId="211" xfId="0" applyNumberFormat="1" applyFont="1" applyBorder="1" applyAlignment="1">
      <alignment horizontal="center" vertical="center"/>
    </xf>
    <xf numFmtId="49" fontId="1" fillId="0" borderId="212" xfId="0" applyNumberFormat="1" applyFont="1" applyBorder="1" applyAlignment="1">
      <alignment horizontal="center" vertical="center"/>
    </xf>
    <xf numFmtId="49" fontId="1" fillId="0" borderId="213" xfId="0" applyNumberFormat="1" applyFont="1" applyBorder="1" applyAlignment="1">
      <alignment horizontal="center" vertical="center"/>
    </xf>
    <xf numFmtId="49" fontId="1" fillId="0" borderId="214" xfId="0" applyNumberFormat="1" applyFont="1" applyBorder="1" applyAlignment="1">
      <alignment horizontal="center" vertical="center"/>
    </xf>
    <xf numFmtId="49" fontId="1" fillId="0" borderId="215" xfId="0" applyNumberFormat="1" applyFont="1" applyBorder="1" applyAlignment="1">
      <alignment horizontal="center" vertical="center"/>
    </xf>
    <xf numFmtId="49" fontId="1" fillId="0" borderId="216" xfId="0" applyNumberFormat="1" applyFont="1" applyBorder="1" applyAlignment="1">
      <alignment horizontal="center" vertical="center"/>
    </xf>
    <xf numFmtId="49" fontId="1" fillId="0" borderId="217" xfId="0" applyNumberFormat="1" applyFont="1" applyBorder="1" applyAlignment="1">
      <alignment horizontal="center" vertical="center"/>
    </xf>
    <xf numFmtId="49" fontId="1" fillId="0" borderId="218" xfId="0" applyNumberFormat="1" applyFont="1" applyBorder="1" applyAlignment="1">
      <alignment horizontal="center" vertical="center"/>
    </xf>
    <xf numFmtId="49" fontId="1" fillId="0" borderId="219" xfId="0" applyNumberFormat="1" applyFont="1" applyBorder="1" applyAlignment="1">
      <alignment horizontal="center" vertical="center"/>
    </xf>
    <xf numFmtId="49" fontId="1" fillId="0" borderId="220" xfId="0" applyNumberFormat="1" applyFont="1" applyBorder="1" applyAlignment="1">
      <alignment horizontal="center" vertical="center"/>
    </xf>
    <xf numFmtId="49" fontId="1" fillId="0" borderId="221" xfId="0" applyNumberFormat="1" applyFont="1" applyBorder="1" applyAlignment="1">
      <alignment horizontal="center" vertical="center"/>
    </xf>
    <xf numFmtId="49" fontId="1" fillId="0" borderId="222" xfId="0" applyNumberFormat="1" applyFont="1" applyBorder="1" applyAlignment="1">
      <alignment horizontal="center" vertical="center"/>
    </xf>
    <xf numFmtId="49" fontId="1" fillId="0" borderId="223" xfId="0" applyNumberFormat="1" applyFont="1" applyBorder="1" applyAlignment="1">
      <alignment horizontal="center" vertical="center"/>
    </xf>
    <xf numFmtId="49" fontId="1" fillId="0" borderId="224" xfId="0" applyNumberFormat="1" applyFont="1" applyBorder="1" applyAlignment="1">
      <alignment horizontal="center" vertical="center"/>
    </xf>
    <xf numFmtId="49" fontId="1" fillId="0" borderId="225" xfId="0" applyNumberFormat="1" applyFont="1" applyBorder="1" applyAlignment="1">
      <alignment horizontal="center" vertical="center"/>
    </xf>
    <xf numFmtId="49" fontId="1" fillId="0" borderId="226" xfId="0" applyNumberFormat="1" applyFont="1" applyBorder="1" applyAlignment="1">
      <alignment horizontal="center" vertical="center"/>
    </xf>
    <xf numFmtId="49" fontId="1" fillId="0" borderId="227" xfId="0" applyNumberFormat="1" applyFont="1" applyBorder="1" applyAlignment="1">
      <alignment horizontal="center" vertical="center"/>
    </xf>
    <xf numFmtId="49" fontId="1" fillId="0" borderId="228" xfId="0" applyNumberFormat="1" applyFont="1" applyBorder="1" applyAlignment="1">
      <alignment horizontal="center" vertical="center"/>
    </xf>
    <xf numFmtId="49" fontId="5" fillId="2" borderId="229" xfId="0" applyNumberFormat="1" applyFont="1" applyFill="1" applyBorder="1" applyAlignment="1">
      <alignment horizontal="center" vertical="center" wrapText="1"/>
    </xf>
    <xf numFmtId="49" fontId="5" fillId="2" borderId="230" xfId="0" applyNumberFormat="1" applyFont="1" applyFill="1" applyBorder="1" applyAlignment="1">
      <alignment horizontal="center" vertical="center" wrapText="1"/>
    </xf>
    <xf numFmtId="49" fontId="5" fillId="2" borderId="231" xfId="0" applyNumberFormat="1" applyFont="1" applyFill="1" applyBorder="1" applyAlignment="1">
      <alignment horizontal="center" vertical="center" wrapText="1"/>
    </xf>
    <xf numFmtId="49" fontId="5" fillId="2" borderId="260" xfId="0" applyNumberFormat="1" applyFont="1" applyFill="1" applyBorder="1" applyAlignment="1">
      <alignment horizontal="center" vertical="center" wrapText="1"/>
    </xf>
    <xf numFmtId="49" fontId="5" fillId="2" borderId="261" xfId="0" applyNumberFormat="1" applyFont="1" applyFill="1" applyBorder="1" applyAlignment="1">
      <alignment horizontal="center" vertical="center" wrapText="1"/>
    </xf>
    <xf numFmtId="49" fontId="5" fillId="2" borderId="262" xfId="0" applyNumberFormat="1" applyFont="1" applyFill="1" applyBorder="1" applyAlignment="1">
      <alignment horizontal="center" vertical="center" wrapText="1"/>
    </xf>
    <xf numFmtId="49" fontId="5" fillId="2" borderId="263" xfId="0" applyNumberFormat="1" applyFont="1" applyFill="1" applyBorder="1" applyAlignment="1">
      <alignment horizontal="center" vertical="center" wrapText="1"/>
    </xf>
    <xf numFmtId="49" fontId="5" fillId="2" borderId="232" xfId="0" applyNumberFormat="1" applyFont="1" applyFill="1" applyBorder="1" applyAlignment="1">
      <alignment horizontal="center" vertical="center" wrapText="1"/>
    </xf>
    <xf numFmtId="49" fontId="5" fillId="2" borderId="233" xfId="0" applyNumberFormat="1" applyFont="1" applyFill="1" applyBorder="1" applyAlignment="1">
      <alignment horizontal="center" vertical="center" wrapText="1"/>
    </xf>
    <xf numFmtId="49" fontId="5" fillId="2" borderId="234" xfId="0" applyNumberFormat="1" applyFont="1" applyFill="1" applyBorder="1" applyAlignment="1">
      <alignment horizontal="center" vertical="center" wrapText="1"/>
    </xf>
    <xf numFmtId="49" fontId="5" fillId="2" borderId="235" xfId="0" applyNumberFormat="1" applyFont="1" applyFill="1" applyBorder="1" applyAlignment="1">
      <alignment horizontal="center" vertical="center" wrapText="1"/>
    </xf>
    <xf numFmtId="49" fontId="5" fillId="2" borderId="236" xfId="0" applyNumberFormat="1" applyFont="1" applyFill="1" applyBorder="1" applyAlignment="1">
      <alignment horizontal="center" vertical="center" wrapText="1"/>
    </xf>
    <xf numFmtId="49" fontId="5" fillId="2" borderId="237" xfId="0" applyNumberFormat="1" applyFont="1" applyFill="1" applyBorder="1" applyAlignment="1">
      <alignment horizontal="center" vertical="center" wrapText="1"/>
    </xf>
    <xf numFmtId="49" fontId="5" fillId="2" borderId="238" xfId="0" applyNumberFormat="1" applyFont="1" applyFill="1" applyBorder="1" applyAlignment="1">
      <alignment horizontal="center" vertical="center" wrapText="1"/>
    </xf>
    <xf numFmtId="49" fontId="5" fillId="2" borderId="239" xfId="0" applyNumberFormat="1" applyFont="1" applyFill="1" applyBorder="1" applyAlignment="1">
      <alignment horizontal="center" vertical="center" wrapText="1"/>
    </xf>
    <xf numFmtId="49" fontId="5" fillId="2" borderId="240" xfId="0" applyNumberFormat="1" applyFont="1" applyFill="1" applyBorder="1" applyAlignment="1">
      <alignment horizontal="center" vertical="center" wrapText="1"/>
    </xf>
    <xf numFmtId="49" fontId="5" fillId="2" borderId="241" xfId="0" applyNumberFormat="1" applyFont="1" applyFill="1" applyBorder="1" applyAlignment="1">
      <alignment horizontal="center" vertical="center" wrapText="1"/>
    </xf>
    <xf numFmtId="49" fontId="5" fillId="2" borderId="242" xfId="0" applyNumberFormat="1" applyFont="1" applyFill="1" applyBorder="1" applyAlignment="1">
      <alignment horizontal="center" vertical="center" wrapText="1"/>
    </xf>
    <xf numFmtId="49" fontId="5" fillId="2" borderId="243" xfId="0" applyNumberFormat="1" applyFont="1" applyFill="1" applyBorder="1" applyAlignment="1">
      <alignment horizontal="center" vertical="center" wrapText="1"/>
    </xf>
    <xf numFmtId="49" fontId="5" fillId="2" borderId="244" xfId="0" applyNumberFormat="1" applyFont="1" applyFill="1" applyBorder="1" applyAlignment="1">
      <alignment horizontal="center" vertical="center" wrapText="1"/>
    </xf>
    <xf numFmtId="49" fontId="5" fillId="2" borderId="245" xfId="0" applyNumberFormat="1" applyFont="1" applyFill="1" applyBorder="1" applyAlignment="1">
      <alignment horizontal="center" vertical="center" wrapText="1"/>
    </xf>
    <xf numFmtId="49" fontId="5" fillId="2" borderId="246" xfId="0" applyNumberFormat="1" applyFont="1" applyFill="1" applyBorder="1" applyAlignment="1">
      <alignment horizontal="center" vertical="center" wrapText="1"/>
    </xf>
    <xf numFmtId="49" fontId="5" fillId="2" borderId="247" xfId="0" applyNumberFormat="1" applyFont="1" applyFill="1" applyBorder="1" applyAlignment="1">
      <alignment horizontal="center" vertical="center" wrapText="1"/>
    </xf>
    <xf numFmtId="49" fontId="5" fillId="2" borderId="248" xfId="0" applyNumberFormat="1" applyFont="1" applyFill="1" applyBorder="1" applyAlignment="1">
      <alignment horizontal="center" vertical="center" wrapText="1"/>
    </xf>
    <xf numFmtId="49" fontId="5" fillId="2" borderId="249" xfId="0" applyNumberFormat="1" applyFont="1" applyFill="1" applyBorder="1" applyAlignment="1">
      <alignment horizontal="center" vertical="center" wrapText="1"/>
    </xf>
    <xf numFmtId="49" fontId="5" fillId="2" borderId="250" xfId="0" applyNumberFormat="1" applyFont="1" applyFill="1" applyBorder="1" applyAlignment="1">
      <alignment horizontal="center" vertical="center" wrapText="1"/>
    </xf>
    <xf numFmtId="49" fontId="5" fillId="2" borderId="251" xfId="0" applyNumberFormat="1" applyFont="1" applyFill="1" applyBorder="1" applyAlignment="1">
      <alignment horizontal="center" vertical="center" wrapText="1"/>
    </xf>
    <xf numFmtId="49" fontId="5" fillId="2" borderId="252" xfId="0" applyNumberFormat="1" applyFont="1" applyFill="1" applyBorder="1" applyAlignment="1">
      <alignment horizontal="center" vertical="center" wrapText="1"/>
    </xf>
    <xf numFmtId="49" fontId="5" fillId="2" borderId="253" xfId="0" applyNumberFormat="1" applyFont="1" applyFill="1" applyBorder="1" applyAlignment="1">
      <alignment horizontal="center" vertical="center" wrapText="1"/>
    </xf>
    <xf numFmtId="49" fontId="5" fillId="2" borderId="254" xfId="0" applyNumberFormat="1" applyFont="1" applyFill="1" applyBorder="1" applyAlignment="1">
      <alignment horizontal="center" vertical="center" wrapText="1"/>
    </xf>
    <xf numFmtId="49" fontId="5" fillId="2" borderId="255" xfId="0" applyNumberFormat="1" applyFont="1" applyFill="1" applyBorder="1" applyAlignment="1">
      <alignment horizontal="center" vertical="center" wrapText="1"/>
    </xf>
    <xf numFmtId="49" fontId="5" fillId="2" borderId="256" xfId="0" applyNumberFormat="1" applyFont="1" applyFill="1" applyBorder="1" applyAlignment="1">
      <alignment horizontal="center" vertical="center" wrapText="1"/>
    </xf>
    <xf numFmtId="49" fontId="5" fillId="2" borderId="257" xfId="0" applyNumberFormat="1" applyFont="1" applyFill="1" applyBorder="1" applyAlignment="1">
      <alignment horizontal="center" vertical="center" wrapText="1"/>
    </xf>
    <xf numFmtId="49" fontId="5" fillId="2" borderId="258" xfId="0" applyNumberFormat="1" applyFont="1" applyFill="1" applyBorder="1" applyAlignment="1">
      <alignment horizontal="center" vertical="center" wrapText="1"/>
    </xf>
    <xf numFmtId="49" fontId="5" fillId="2" borderId="259" xfId="0" applyNumberFormat="1" applyFont="1" applyFill="1" applyBorder="1" applyAlignment="1">
      <alignment horizontal="center" vertical="center" wrapText="1"/>
    </xf>
    <xf numFmtId="49" fontId="5" fillId="2" borderId="273" xfId="0" applyNumberFormat="1" applyFont="1" applyFill="1" applyBorder="1" applyAlignment="1">
      <alignment horizontal="center" vertical="center" wrapText="1"/>
    </xf>
    <xf numFmtId="49" fontId="5" fillId="2" borderId="274" xfId="0" applyNumberFormat="1" applyFont="1" applyFill="1" applyBorder="1" applyAlignment="1">
      <alignment horizontal="center" vertical="center" wrapText="1"/>
    </xf>
    <xf numFmtId="49" fontId="5" fillId="2" borderId="275" xfId="0" applyNumberFormat="1" applyFont="1" applyFill="1" applyBorder="1" applyAlignment="1">
      <alignment horizontal="center" vertical="center" wrapText="1"/>
    </xf>
    <xf numFmtId="49" fontId="5" fillId="2" borderId="276" xfId="0" applyNumberFormat="1" applyFont="1" applyFill="1" applyBorder="1" applyAlignment="1">
      <alignment horizontal="center" vertical="center" wrapText="1"/>
    </xf>
    <xf numFmtId="49" fontId="5" fillId="2" borderId="277" xfId="0" applyNumberFormat="1" applyFont="1" applyFill="1" applyBorder="1" applyAlignment="1">
      <alignment horizontal="center" vertical="center" wrapText="1"/>
    </xf>
    <xf numFmtId="49" fontId="5" fillId="2" borderId="278" xfId="0" applyNumberFormat="1" applyFont="1" applyFill="1" applyBorder="1" applyAlignment="1">
      <alignment horizontal="center" vertical="center" wrapText="1"/>
    </xf>
    <xf numFmtId="49" fontId="5" fillId="2" borderId="279" xfId="0" applyNumberFormat="1" applyFont="1" applyFill="1" applyBorder="1" applyAlignment="1">
      <alignment horizontal="center" vertical="center" wrapText="1"/>
    </xf>
    <xf numFmtId="49" fontId="7" fillId="2" borderId="264" xfId="0" applyNumberFormat="1" applyFont="1" applyFill="1" applyBorder="1" applyAlignment="1">
      <alignment horizontal="center" vertical="center" wrapText="1"/>
    </xf>
    <xf numFmtId="49" fontId="7" fillId="2" borderId="98" xfId="0" applyNumberFormat="1" applyFont="1" applyFill="1" applyBorder="1" applyAlignment="1">
      <alignment horizontal="center" vertical="center" wrapText="1"/>
    </xf>
    <xf numFmtId="49" fontId="7" fillId="2" borderId="265" xfId="0" applyNumberFormat="1" applyFont="1" applyFill="1" applyBorder="1" applyAlignment="1">
      <alignment horizontal="center" vertical="center" wrapText="1"/>
    </xf>
    <xf numFmtId="49" fontId="7" fillId="2" borderId="266" xfId="0" applyNumberFormat="1" applyFont="1" applyFill="1" applyBorder="1" applyAlignment="1">
      <alignment horizontal="center" vertical="center" wrapText="1"/>
    </xf>
    <xf numFmtId="49" fontId="7" fillId="2" borderId="351" xfId="0" applyNumberFormat="1" applyFont="1" applyFill="1" applyBorder="1" applyAlignment="1">
      <alignment horizontal="center" vertical="center" wrapText="1"/>
    </xf>
    <xf numFmtId="49" fontId="7" fillId="2" borderId="352" xfId="0" applyNumberFormat="1" applyFont="1" applyFill="1" applyBorder="1" applyAlignment="1">
      <alignment horizontal="center" vertical="center" wrapText="1"/>
    </xf>
    <xf numFmtId="49" fontId="7" fillId="2" borderId="353" xfId="0" applyNumberFormat="1" applyFont="1" applyFill="1" applyBorder="1" applyAlignment="1">
      <alignment horizontal="center" vertical="center" wrapText="1"/>
    </xf>
    <xf numFmtId="49" fontId="7" fillId="2" borderId="354" xfId="0" applyNumberFormat="1" applyFont="1" applyFill="1" applyBorder="1" applyAlignment="1">
      <alignment horizontal="center" vertical="center" wrapText="1"/>
    </xf>
    <xf numFmtId="49" fontId="7" fillId="2" borderId="355" xfId="0" applyNumberFormat="1" applyFont="1" applyFill="1" applyBorder="1" applyAlignment="1">
      <alignment horizontal="center" vertical="center" wrapText="1"/>
    </xf>
    <xf numFmtId="49" fontId="7" fillId="2" borderId="356" xfId="0" applyNumberFormat="1" applyFont="1" applyFill="1" applyBorder="1" applyAlignment="1">
      <alignment horizontal="center" vertical="center" wrapText="1"/>
    </xf>
    <xf numFmtId="49" fontId="1" fillId="0" borderId="280" xfId="0" applyNumberFormat="1" applyFont="1" applyBorder="1" applyAlignment="1">
      <alignment horizontal="center" vertical="center"/>
    </xf>
    <xf numFmtId="49" fontId="1" fillId="0" borderId="281" xfId="0" applyNumberFormat="1" applyFont="1" applyBorder="1" applyAlignment="1">
      <alignment horizontal="center" vertical="center"/>
    </xf>
    <xf numFmtId="49" fontId="1" fillId="0" borderId="282" xfId="0" applyNumberFormat="1" applyFont="1" applyBorder="1" applyAlignment="1">
      <alignment horizontal="center" vertical="center"/>
    </xf>
    <xf numFmtId="49" fontId="1" fillId="0" borderId="283" xfId="0" applyNumberFormat="1" applyFont="1" applyBorder="1" applyAlignment="1">
      <alignment horizontal="center" vertical="center"/>
    </xf>
    <xf numFmtId="49" fontId="1" fillId="0" borderId="284" xfId="0" applyNumberFormat="1" applyFont="1" applyBorder="1" applyAlignment="1">
      <alignment horizontal="center" vertical="center"/>
    </xf>
    <xf numFmtId="49" fontId="1" fillId="0" borderId="285" xfId="0" applyNumberFormat="1" applyFont="1" applyBorder="1" applyAlignment="1">
      <alignment horizontal="center" vertical="center"/>
    </xf>
    <xf numFmtId="49" fontId="1" fillId="0" borderId="286" xfId="0" applyNumberFormat="1" applyFont="1" applyBorder="1" applyAlignment="1">
      <alignment horizontal="center" vertical="center"/>
    </xf>
    <xf numFmtId="49" fontId="1" fillId="0" borderId="287" xfId="0" applyNumberFormat="1" applyFont="1" applyBorder="1" applyAlignment="1">
      <alignment horizontal="center" vertical="center"/>
    </xf>
    <xf numFmtId="49" fontId="1" fillId="0" borderId="288" xfId="0" applyNumberFormat="1" applyFont="1" applyBorder="1" applyAlignment="1">
      <alignment horizontal="center" vertical="center"/>
    </xf>
    <xf numFmtId="49" fontId="1" fillId="0" borderId="289" xfId="0" applyNumberFormat="1" applyFont="1" applyBorder="1" applyAlignment="1">
      <alignment horizontal="center" vertical="center"/>
    </xf>
    <xf numFmtId="49" fontId="1" fillId="0" borderId="290" xfId="0" applyNumberFormat="1" applyFont="1" applyBorder="1" applyAlignment="1">
      <alignment horizontal="center" vertical="center"/>
    </xf>
    <xf numFmtId="49" fontId="1" fillId="0" borderId="291" xfId="0" applyNumberFormat="1" applyFont="1" applyBorder="1" applyAlignment="1">
      <alignment horizontal="center" vertical="center"/>
    </xf>
    <xf numFmtId="49" fontId="1" fillId="0" borderId="292" xfId="0" applyNumberFormat="1" applyFont="1" applyBorder="1" applyAlignment="1">
      <alignment horizontal="center" vertical="center"/>
    </xf>
    <xf numFmtId="49" fontId="1" fillId="0" borderId="293" xfId="0" applyNumberFormat="1" applyFont="1" applyBorder="1" applyAlignment="1">
      <alignment horizontal="center" vertical="center"/>
    </xf>
    <xf numFmtId="49" fontId="1" fillId="0" borderId="294" xfId="0" applyNumberFormat="1" applyFont="1" applyBorder="1" applyAlignment="1">
      <alignment horizontal="center" vertical="center"/>
    </xf>
    <xf numFmtId="49" fontId="1" fillId="0" borderId="295" xfId="0" applyNumberFormat="1" applyFont="1" applyBorder="1" applyAlignment="1">
      <alignment horizontal="center" vertical="center"/>
    </xf>
    <xf numFmtId="49" fontId="1" fillId="0" borderId="296" xfId="0" applyNumberFormat="1" applyFont="1" applyBorder="1" applyAlignment="1">
      <alignment horizontal="center" vertical="center"/>
    </xf>
    <xf numFmtId="49" fontId="1" fillId="0" borderId="297" xfId="0" applyNumberFormat="1" applyFont="1" applyBorder="1" applyAlignment="1">
      <alignment horizontal="center" vertical="center"/>
    </xf>
    <xf numFmtId="49" fontId="1" fillId="0" borderId="298" xfId="0" applyNumberFormat="1" applyFont="1" applyBorder="1" applyAlignment="1">
      <alignment horizontal="center" vertical="center"/>
    </xf>
    <xf numFmtId="49" fontId="1" fillId="0" borderId="299" xfId="0" applyNumberFormat="1" applyFont="1" applyBorder="1" applyAlignment="1">
      <alignment horizontal="center" vertical="center"/>
    </xf>
    <xf numFmtId="49" fontId="1" fillId="0" borderId="300" xfId="0" applyNumberFormat="1" applyFont="1" applyBorder="1" applyAlignment="1">
      <alignment horizontal="center" vertical="center"/>
    </xf>
    <xf numFmtId="49" fontId="1" fillId="0" borderId="301" xfId="0" applyNumberFormat="1" applyFont="1" applyBorder="1" applyAlignment="1">
      <alignment horizontal="center" vertical="center"/>
    </xf>
    <xf numFmtId="49" fontId="1" fillId="0" borderId="302" xfId="0" applyNumberFormat="1" applyFont="1" applyBorder="1" applyAlignment="1">
      <alignment horizontal="center" vertical="center"/>
    </xf>
    <xf numFmtId="49" fontId="1" fillId="0" borderId="303" xfId="0" applyNumberFormat="1" applyFont="1" applyBorder="1" applyAlignment="1">
      <alignment horizontal="center" vertical="center"/>
    </xf>
    <xf numFmtId="49" fontId="1" fillId="0" borderId="304" xfId="0" applyNumberFormat="1" applyFont="1" applyBorder="1" applyAlignment="1">
      <alignment horizontal="center" vertical="center"/>
    </xf>
    <xf numFmtId="49" fontId="1" fillId="0" borderId="305" xfId="0" applyNumberFormat="1" applyFont="1" applyBorder="1" applyAlignment="1">
      <alignment horizontal="center" vertical="center"/>
    </xf>
    <xf numFmtId="49" fontId="1" fillId="0" borderId="306" xfId="0" applyNumberFormat="1" applyFont="1" applyBorder="1" applyAlignment="1">
      <alignment horizontal="center" vertical="center"/>
    </xf>
    <xf numFmtId="49" fontId="1" fillId="0" borderId="307" xfId="0" applyNumberFormat="1" applyFont="1" applyBorder="1" applyAlignment="1">
      <alignment horizontal="center" vertical="center"/>
    </xf>
    <xf numFmtId="49" fontId="1" fillId="0" borderId="308" xfId="0" applyNumberFormat="1" applyFont="1" applyBorder="1" applyAlignment="1">
      <alignment horizontal="center" vertical="center"/>
    </xf>
    <xf numFmtId="49" fontId="1" fillId="0" borderId="309" xfId="0" applyNumberFormat="1" applyFont="1" applyBorder="1" applyAlignment="1">
      <alignment horizontal="center" vertical="center"/>
    </xf>
    <xf numFmtId="49" fontId="1" fillId="0" borderId="310" xfId="0" applyNumberFormat="1" applyFont="1" applyBorder="1" applyAlignment="1">
      <alignment horizontal="center" vertical="center"/>
    </xf>
    <xf numFmtId="49" fontId="1" fillId="0" borderId="311" xfId="0" applyNumberFormat="1" applyFont="1" applyBorder="1" applyAlignment="1">
      <alignment horizontal="center" vertical="center"/>
    </xf>
    <xf numFmtId="49" fontId="1" fillId="0" borderId="312" xfId="0" applyNumberFormat="1" applyFont="1" applyBorder="1" applyAlignment="1">
      <alignment horizontal="center" vertical="center"/>
    </xf>
    <xf numFmtId="49" fontId="5" fillId="2" borderId="313" xfId="0" applyNumberFormat="1" applyFont="1" applyFill="1" applyBorder="1" applyAlignment="1">
      <alignment horizontal="center" vertical="center" wrapText="1"/>
    </xf>
    <xf numFmtId="49" fontId="5" fillId="2" borderId="314" xfId="0" applyNumberFormat="1" applyFont="1" applyFill="1" applyBorder="1" applyAlignment="1">
      <alignment horizontal="center" vertical="center" wrapText="1"/>
    </xf>
    <xf numFmtId="49" fontId="5" fillId="2" borderId="315" xfId="0" applyNumberFormat="1" applyFont="1" applyFill="1" applyBorder="1" applyAlignment="1">
      <alignment horizontal="center" vertical="center" wrapText="1"/>
    </xf>
    <xf numFmtId="49" fontId="5" fillId="2" borderId="344" xfId="0" applyNumberFormat="1" applyFont="1" applyFill="1" applyBorder="1" applyAlignment="1">
      <alignment horizontal="center" vertical="center" wrapText="1"/>
    </xf>
    <xf numFmtId="49" fontId="5" fillId="2" borderId="345" xfId="0" applyNumberFormat="1" applyFont="1" applyFill="1" applyBorder="1" applyAlignment="1">
      <alignment horizontal="center" vertical="center" wrapText="1"/>
    </xf>
    <xf numFmtId="49" fontId="5" fillId="2" borderId="346" xfId="0" applyNumberFormat="1" applyFont="1" applyFill="1" applyBorder="1" applyAlignment="1">
      <alignment horizontal="center" vertical="center" wrapText="1"/>
    </xf>
    <xf numFmtId="49" fontId="5" fillId="2" borderId="347" xfId="0" applyNumberFormat="1" applyFont="1" applyFill="1" applyBorder="1" applyAlignment="1">
      <alignment horizontal="center" vertical="center" wrapText="1"/>
    </xf>
    <xf numFmtId="49" fontId="5" fillId="2" borderId="316" xfId="0" applyNumberFormat="1" applyFont="1" applyFill="1" applyBorder="1" applyAlignment="1">
      <alignment horizontal="center" vertical="center" wrapText="1"/>
    </xf>
    <xf numFmtId="49" fontId="5" fillId="2" borderId="317" xfId="0" applyNumberFormat="1" applyFont="1" applyFill="1" applyBorder="1" applyAlignment="1">
      <alignment horizontal="center" vertical="center" wrapText="1"/>
    </xf>
    <xf numFmtId="49" fontId="5" fillId="2" borderId="318" xfId="0" applyNumberFormat="1" applyFont="1" applyFill="1" applyBorder="1" applyAlignment="1">
      <alignment horizontal="center" vertical="center" wrapText="1"/>
    </xf>
    <xf numFmtId="49" fontId="5" fillId="2" borderId="319" xfId="0" applyNumberFormat="1" applyFont="1" applyFill="1" applyBorder="1" applyAlignment="1">
      <alignment horizontal="center" vertical="center" wrapText="1"/>
    </xf>
    <xf numFmtId="49" fontId="5" fillId="2" borderId="320" xfId="0" applyNumberFormat="1" applyFont="1" applyFill="1" applyBorder="1" applyAlignment="1">
      <alignment horizontal="center" vertical="center" wrapText="1"/>
    </xf>
    <xf numFmtId="49" fontId="5" fillId="2" borderId="321" xfId="0" applyNumberFormat="1" applyFont="1" applyFill="1" applyBorder="1" applyAlignment="1">
      <alignment horizontal="center" vertical="center" wrapText="1"/>
    </xf>
    <xf numFmtId="49" fontId="5" fillId="2" borderId="322" xfId="0" applyNumberFormat="1" applyFont="1" applyFill="1" applyBorder="1" applyAlignment="1">
      <alignment horizontal="center" vertical="center" wrapText="1"/>
    </xf>
    <xf numFmtId="49" fontId="5" fillId="2" borderId="323" xfId="0" applyNumberFormat="1" applyFont="1" applyFill="1" applyBorder="1" applyAlignment="1">
      <alignment horizontal="center" vertical="center" wrapText="1"/>
    </xf>
    <xf numFmtId="49" fontId="5" fillId="2" borderId="324" xfId="0" applyNumberFormat="1" applyFont="1" applyFill="1" applyBorder="1" applyAlignment="1">
      <alignment horizontal="center" vertical="center" wrapText="1"/>
    </xf>
    <xf numFmtId="49" fontId="5" fillId="2" borderId="325" xfId="0" applyNumberFormat="1" applyFont="1" applyFill="1" applyBorder="1" applyAlignment="1">
      <alignment horizontal="center" vertical="center" wrapText="1"/>
    </xf>
    <xf numFmtId="49" fontId="5" fillId="2" borderId="326" xfId="0" applyNumberFormat="1" applyFont="1" applyFill="1" applyBorder="1" applyAlignment="1">
      <alignment horizontal="center" vertical="center" wrapText="1"/>
    </xf>
    <xf numFmtId="49" fontId="5" fillId="2" borderId="327" xfId="0" applyNumberFormat="1" applyFont="1" applyFill="1" applyBorder="1" applyAlignment="1">
      <alignment horizontal="center" vertical="center" wrapText="1"/>
    </xf>
    <xf numFmtId="49" fontId="5" fillId="2" borderId="328" xfId="0" applyNumberFormat="1" applyFont="1" applyFill="1" applyBorder="1" applyAlignment="1">
      <alignment horizontal="center" vertical="center" wrapText="1"/>
    </xf>
    <xf numFmtId="49" fontId="5" fillId="2" borderId="329" xfId="0" applyNumberFormat="1" applyFont="1" applyFill="1" applyBorder="1" applyAlignment="1">
      <alignment horizontal="center" vertical="center" wrapText="1"/>
    </xf>
    <xf numFmtId="49" fontId="5" fillId="2" borderId="330" xfId="0" applyNumberFormat="1" applyFont="1" applyFill="1" applyBorder="1" applyAlignment="1">
      <alignment horizontal="center" vertical="center" wrapText="1"/>
    </xf>
    <xf numFmtId="49" fontId="5" fillId="2" borderId="331" xfId="0" applyNumberFormat="1" applyFont="1" applyFill="1" applyBorder="1" applyAlignment="1">
      <alignment horizontal="center" vertical="center" wrapText="1"/>
    </xf>
    <xf numFmtId="49" fontId="5" fillId="2" borderId="332" xfId="0" applyNumberFormat="1" applyFont="1" applyFill="1" applyBorder="1" applyAlignment="1">
      <alignment horizontal="center" vertical="center" wrapText="1"/>
    </xf>
    <xf numFmtId="49" fontId="5" fillId="2" borderId="333" xfId="0" applyNumberFormat="1" applyFont="1" applyFill="1" applyBorder="1" applyAlignment="1">
      <alignment horizontal="center" vertical="center" wrapText="1"/>
    </xf>
    <xf numFmtId="49" fontId="5" fillId="2" borderId="334" xfId="0" applyNumberFormat="1" applyFont="1" applyFill="1" applyBorder="1" applyAlignment="1">
      <alignment horizontal="center" vertical="center" wrapText="1"/>
    </xf>
    <xf numFmtId="49" fontId="5" fillId="2" borderId="335" xfId="0" applyNumberFormat="1" applyFont="1" applyFill="1" applyBorder="1" applyAlignment="1">
      <alignment horizontal="center" vertical="center" wrapText="1"/>
    </xf>
    <xf numFmtId="49" fontId="5" fillId="2" borderId="336" xfId="0" applyNumberFormat="1" applyFont="1" applyFill="1" applyBorder="1" applyAlignment="1">
      <alignment horizontal="center" vertical="center" wrapText="1"/>
    </xf>
    <xf numFmtId="49" fontId="5" fillId="2" borderId="337" xfId="0" applyNumberFormat="1" applyFont="1" applyFill="1" applyBorder="1" applyAlignment="1">
      <alignment horizontal="center" vertical="center" wrapText="1"/>
    </xf>
    <xf numFmtId="49" fontId="5" fillId="2" borderId="338" xfId="0" applyNumberFormat="1" applyFont="1" applyFill="1" applyBorder="1" applyAlignment="1">
      <alignment horizontal="center" vertical="center" wrapText="1"/>
    </xf>
    <xf numFmtId="49" fontId="5" fillId="2" borderId="339" xfId="0" applyNumberFormat="1" applyFont="1" applyFill="1" applyBorder="1" applyAlignment="1">
      <alignment horizontal="center" vertical="center" wrapText="1"/>
    </xf>
    <xf numFmtId="49" fontId="5" fillId="2" borderId="340" xfId="0" applyNumberFormat="1" applyFont="1" applyFill="1" applyBorder="1" applyAlignment="1">
      <alignment horizontal="center" vertical="center" wrapText="1"/>
    </xf>
    <xf numFmtId="49" fontId="5" fillId="2" borderId="341" xfId="0" applyNumberFormat="1" applyFont="1" applyFill="1" applyBorder="1" applyAlignment="1">
      <alignment horizontal="center" vertical="center" wrapText="1"/>
    </xf>
    <xf numFmtId="49" fontId="5" fillId="2" borderId="342" xfId="0" applyNumberFormat="1" applyFont="1" applyFill="1" applyBorder="1" applyAlignment="1">
      <alignment horizontal="center" vertical="center" wrapText="1"/>
    </xf>
    <xf numFmtId="49" fontId="5" fillId="2" borderId="343" xfId="0" applyNumberFormat="1" applyFont="1" applyFill="1" applyBorder="1" applyAlignment="1">
      <alignment horizontal="center" vertical="center" wrapText="1"/>
    </xf>
    <xf numFmtId="49" fontId="5" fillId="2" borderId="357" xfId="0" applyNumberFormat="1" applyFont="1" applyFill="1" applyBorder="1" applyAlignment="1">
      <alignment horizontal="center" vertical="center" wrapText="1"/>
    </xf>
    <xf numFmtId="49" fontId="5" fillId="2" borderId="358" xfId="0" applyNumberFormat="1" applyFont="1" applyFill="1" applyBorder="1" applyAlignment="1">
      <alignment horizontal="center" vertical="center" wrapText="1"/>
    </xf>
    <xf numFmtId="49" fontId="5" fillId="2" borderId="359" xfId="0" applyNumberFormat="1" applyFont="1" applyFill="1" applyBorder="1" applyAlignment="1">
      <alignment horizontal="center" vertical="center" wrapText="1"/>
    </xf>
    <xf numFmtId="49" fontId="5" fillId="2" borderId="360" xfId="0" applyNumberFormat="1" applyFont="1" applyFill="1" applyBorder="1" applyAlignment="1">
      <alignment horizontal="center" vertical="center" wrapText="1"/>
    </xf>
    <xf numFmtId="49" fontId="5" fillId="2" borderId="361" xfId="0" applyNumberFormat="1" applyFont="1" applyFill="1" applyBorder="1" applyAlignment="1">
      <alignment horizontal="center" vertical="center" wrapText="1"/>
    </xf>
    <xf numFmtId="49" fontId="5" fillId="2" borderId="362" xfId="0" applyNumberFormat="1" applyFont="1" applyFill="1" applyBorder="1" applyAlignment="1">
      <alignment horizontal="center" vertical="center" wrapText="1"/>
    </xf>
    <xf numFmtId="49" fontId="5" fillId="2" borderId="363" xfId="0" applyNumberFormat="1" applyFont="1" applyFill="1" applyBorder="1" applyAlignment="1">
      <alignment horizontal="center" vertical="center" wrapText="1"/>
    </xf>
    <xf numFmtId="49" fontId="7" fillId="2" borderId="348" xfId="0" applyNumberFormat="1" applyFont="1" applyFill="1" applyBorder="1" applyAlignment="1">
      <alignment horizontal="center" vertical="center" wrapText="1"/>
    </xf>
    <xf numFmtId="49" fontId="7" fillId="2" borderId="349" xfId="0" applyNumberFormat="1" applyFont="1" applyFill="1" applyBorder="1" applyAlignment="1">
      <alignment horizontal="center" vertical="center" wrapText="1"/>
    </xf>
    <xf numFmtId="49" fontId="7" fillId="2" borderId="350" xfId="0" applyNumberFormat="1" applyFont="1" applyFill="1" applyBorder="1" applyAlignment="1">
      <alignment horizontal="center" vertical="center" wrapText="1"/>
    </xf>
    <xf numFmtId="49" fontId="7" fillId="2" borderId="435" xfId="0" applyNumberFormat="1" applyFont="1" applyFill="1" applyBorder="1" applyAlignment="1">
      <alignment horizontal="center" vertical="center" wrapText="1"/>
    </xf>
    <xf numFmtId="49" fontId="7" fillId="2" borderId="436" xfId="0" applyNumberFormat="1" applyFont="1" applyFill="1" applyBorder="1" applyAlignment="1">
      <alignment horizontal="center" vertical="center" wrapText="1"/>
    </xf>
    <xf numFmtId="49" fontId="7" fillId="2" borderId="437" xfId="0" applyNumberFormat="1" applyFont="1" applyFill="1" applyBorder="1" applyAlignment="1">
      <alignment horizontal="center" vertical="center" wrapText="1"/>
    </xf>
    <xf numFmtId="49" fontId="7" fillId="2" borderId="438" xfId="0" applyNumberFormat="1" applyFont="1" applyFill="1" applyBorder="1" applyAlignment="1">
      <alignment horizontal="center" vertical="center" wrapText="1"/>
    </xf>
    <xf numFmtId="49" fontId="7" fillId="2" borderId="439" xfId="0" applyNumberFormat="1" applyFont="1" applyFill="1" applyBorder="1" applyAlignment="1">
      <alignment horizontal="center" vertical="center" wrapText="1"/>
    </xf>
    <xf numFmtId="49" fontId="7" fillId="2" borderId="440" xfId="0" applyNumberFormat="1" applyFont="1" applyFill="1" applyBorder="1" applyAlignment="1">
      <alignment horizontal="center" vertical="center" wrapText="1"/>
    </xf>
    <xf numFmtId="49" fontId="1" fillId="0" borderId="364" xfId="0" applyNumberFormat="1" applyFont="1" applyBorder="1" applyAlignment="1">
      <alignment horizontal="center" vertical="center"/>
    </xf>
    <xf numFmtId="49" fontId="1" fillId="0" borderId="365" xfId="0" applyNumberFormat="1" applyFont="1" applyBorder="1" applyAlignment="1">
      <alignment horizontal="center" vertical="center"/>
    </xf>
    <xf numFmtId="49" fontId="1" fillId="0" borderId="366" xfId="0" applyNumberFormat="1" applyFont="1" applyBorder="1" applyAlignment="1">
      <alignment horizontal="center" vertical="center"/>
    </xf>
    <xf numFmtId="49" fontId="1" fillId="0" borderId="367" xfId="0" applyNumberFormat="1" applyFont="1" applyBorder="1" applyAlignment="1">
      <alignment horizontal="center" vertical="center"/>
    </xf>
    <xf numFmtId="49" fontId="1" fillId="0" borderId="368" xfId="0" applyNumberFormat="1" applyFont="1" applyBorder="1" applyAlignment="1">
      <alignment horizontal="center" vertical="center"/>
    </xf>
    <xf numFmtId="49" fontId="1" fillId="0" borderId="369" xfId="0" applyNumberFormat="1" applyFont="1" applyBorder="1" applyAlignment="1">
      <alignment horizontal="center" vertical="center"/>
    </xf>
    <xf numFmtId="49" fontId="1" fillId="0" borderId="370" xfId="0" applyNumberFormat="1" applyFont="1" applyBorder="1" applyAlignment="1">
      <alignment horizontal="center" vertical="center"/>
    </xf>
    <xf numFmtId="49" fontId="1" fillId="0" borderId="371" xfId="0" applyNumberFormat="1" applyFont="1" applyBorder="1" applyAlignment="1">
      <alignment horizontal="center" vertical="center"/>
    </xf>
    <xf numFmtId="49" fontId="1" fillId="0" borderId="372" xfId="0" applyNumberFormat="1" applyFont="1" applyBorder="1" applyAlignment="1">
      <alignment horizontal="center" vertical="center"/>
    </xf>
    <xf numFmtId="49" fontId="1" fillId="0" borderId="373" xfId="0" applyNumberFormat="1" applyFont="1" applyBorder="1" applyAlignment="1">
      <alignment horizontal="center" vertical="center"/>
    </xf>
    <xf numFmtId="49" fontId="1" fillId="0" borderId="374" xfId="0" applyNumberFormat="1" applyFont="1" applyBorder="1" applyAlignment="1">
      <alignment horizontal="center" vertical="center"/>
    </xf>
    <xf numFmtId="49" fontId="1" fillId="0" borderId="375" xfId="0" applyNumberFormat="1" applyFont="1" applyBorder="1" applyAlignment="1">
      <alignment horizontal="center" vertical="center"/>
    </xf>
    <xf numFmtId="49" fontId="1" fillId="0" borderId="376" xfId="0" applyNumberFormat="1" applyFont="1" applyBorder="1" applyAlignment="1">
      <alignment horizontal="center" vertical="center"/>
    </xf>
    <xf numFmtId="49" fontId="1" fillId="0" borderId="377" xfId="0" applyNumberFormat="1" applyFont="1" applyBorder="1" applyAlignment="1">
      <alignment horizontal="center" vertical="center"/>
    </xf>
    <xf numFmtId="49" fontId="1" fillId="0" borderId="378" xfId="0" applyNumberFormat="1" applyFont="1" applyBorder="1" applyAlignment="1">
      <alignment horizontal="center" vertical="center"/>
    </xf>
    <xf numFmtId="49" fontId="1" fillId="0" borderId="379" xfId="0" applyNumberFormat="1" applyFont="1" applyBorder="1" applyAlignment="1">
      <alignment horizontal="center" vertical="center"/>
    </xf>
    <xf numFmtId="49" fontId="1" fillId="0" borderId="380" xfId="0" applyNumberFormat="1" applyFont="1" applyBorder="1" applyAlignment="1">
      <alignment horizontal="center" vertical="center"/>
    </xf>
    <xf numFmtId="49" fontId="1" fillId="0" borderId="381" xfId="0" applyNumberFormat="1" applyFont="1" applyBorder="1" applyAlignment="1">
      <alignment horizontal="center" vertical="center"/>
    </xf>
    <xf numFmtId="49" fontId="1" fillId="0" borderId="382" xfId="0" applyNumberFormat="1" applyFont="1" applyBorder="1" applyAlignment="1">
      <alignment horizontal="center" vertical="center"/>
    </xf>
    <xf numFmtId="49" fontId="1" fillId="0" borderId="383" xfId="0" applyNumberFormat="1" applyFont="1" applyBorder="1" applyAlignment="1">
      <alignment horizontal="center" vertical="center"/>
    </xf>
    <xf numFmtId="49" fontId="1" fillId="0" borderId="384" xfId="0" applyNumberFormat="1" applyFont="1" applyBorder="1" applyAlignment="1">
      <alignment horizontal="center" vertical="center"/>
    </xf>
    <xf numFmtId="49" fontId="1" fillId="0" borderId="385" xfId="0" applyNumberFormat="1" applyFont="1" applyBorder="1" applyAlignment="1">
      <alignment horizontal="center" vertical="center"/>
    </xf>
    <xf numFmtId="49" fontId="1" fillId="0" borderId="386" xfId="0" applyNumberFormat="1" applyFont="1" applyBorder="1" applyAlignment="1">
      <alignment horizontal="center" vertical="center"/>
    </xf>
    <xf numFmtId="49" fontId="1" fillId="0" borderId="387" xfId="0" applyNumberFormat="1" applyFont="1" applyBorder="1" applyAlignment="1">
      <alignment horizontal="center" vertical="center"/>
    </xf>
    <xf numFmtId="49" fontId="1" fillId="0" borderId="388" xfId="0" applyNumberFormat="1" applyFont="1" applyBorder="1" applyAlignment="1">
      <alignment horizontal="center" vertical="center"/>
    </xf>
    <xf numFmtId="49" fontId="1" fillId="0" borderId="389" xfId="0" applyNumberFormat="1" applyFont="1" applyBorder="1" applyAlignment="1">
      <alignment horizontal="center" vertical="center"/>
    </xf>
    <xf numFmtId="49" fontId="1" fillId="0" borderId="390" xfId="0" applyNumberFormat="1" applyFont="1" applyBorder="1" applyAlignment="1">
      <alignment horizontal="center" vertical="center"/>
    </xf>
    <xf numFmtId="49" fontId="1" fillId="0" borderId="391" xfId="0" applyNumberFormat="1" applyFont="1" applyBorder="1" applyAlignment="1">
      <alignment horizontal="center" vertical="center"/>
    </xf>
    <xf numFmtId="49" fontId="1" fillId="0" borderId="392" xfId="0" applyNumberFormat="1" applyFont="1" applyBorder="1" applyAlignment="1">
      <alignment horizontal="center" vertical="center"/>
    </xf>
    <xf numFmtId="49" fontId="1" fillId="0" borderId="393" xfId="0" applyNumberFormat="1" applyFont="1" applyBorder="1" applyAlignment="1">
      <alignment horizontal="center" vertical="center"/>
    </xf>
    <xf numFmtId="49" fontId="1" fillId="0" borderId="394" xfId="0" applyNumberFormat="1" applyFont="1" applyBorder="1" applyAlignment="1">
      <alignment horizontal="center" vertical="center"/>
    </xf>
    <xf numFmtId="49" fontId="1" fillId="0" borderId="395" xfId="0" applyNumberFormat="1" applyFont="1" applyBorder="1" applyAlignment="1">
      <alignment horizontal="center" vertical="center"/>
    </xf>
    <xf numFmtId="49" fontId="1" fillId="0" borderId="396" xfId="0" applyNumberFormat="1" applyFont="1" applyBorder="1" applyAlignment="1">
      <alignment horizontal="center" vertical="center"/>
    </xf>
    <xf numFmtId="49" fontId="5" fillId="2" borderId="397" xfId="0" applyNumberFormat="1" applyFont="1" applyFill="1" applyBorder="1" applyAlignment="1">
      <alignment horizontal="center" vertical="center" wrapText="1"/>
    </xf>
    <xf numFmtId="49" fontId="5" fillId="2" borderId="398" xfId="0" applyNumberFormat="1" applyFont="1" applyFill="1" applyBorder="1" applyAlignment="1">
      <alignment horizontal="center" vertical="center" wrapText="1"/>
    </xf>
    <xf numFmtId="49" fontId="5" fillId="2" borderId="399" xfId="0" applyNumberFormat="1" applyFont="1" applyFill="1" applyBorder="1" applyAlignment="1">
      <alignment horizontal="center" vertical="center" wrapText="1"/>
    </xf>
    <xf numFmtId="49" fontId="5" fillId="2" borderId="428" xfId="0" applyNumberFormat="1" applyFont="1" applyFill="1" applyBorder="1" applyAlignment="1">
      <alignment horizontal="center" vertical="center" wrapText="1"/>
    </xf>
    <xf numFmtId="49" fontId="5" fillId="2" borderId="429" xfId="0" applyNumberFormat="1" applyFont="1" applyFill="1" applyBorder="1" applyAlignment="1">
      <alignment horizontal="center" vertical="center" wrapText="1"/>
    </xf>
    <xf numFmtId="49" fontId="5" fillId="2" borderId="430" xfId="0" applyNumberFormat="1" applyFont="1" applyFill="1" applyBorder="1" applyAlignment="1">
      <alignment horizontal="center" vertical="center" wrapText="1"/>
    </xf>
    <xf numFmtId="49" fontId="5" fillId="2" borderId="431" xfId="0" applyNumberFormat="1" applyFont="1" applyFill="1" applyBorder="1" applyAlignment="1">
      <alignment horizontal="center" vertical="center" wrapText="1"/>
    </xf>
    <xf numFmtId="49" fontId="5" fillId="2" borderId="400" xfId="0" applyNumberFormat="1" applyFont="1" applyFill="1" applyBorder="1" applyAlignment="1">
      <alignment horizontal="center" vertical="center" wrapText="1"/>
    </xf>
    <xf numFmtId="49" fontId="5" fillId="2" borderId="401" xfId="0" applyNumberFormat="1" applyFont="1" applyFill="1" applyBorder="1" applyAlignment="1">
      <alignment horizontal="center" vertical="center" wrapText="1"/>
    </xf>
    <xf numFmtId="49" fontId="5" fillId="2" borderId="402" xfId="0" applyNumberFormat="1" applyFont="1" applyFill="1" applyBorder="1" applyAlignment="1">
      <alignment horizontal="center" vertical="center" wrapText="1"/>
    </xf>
    <xf numFmtId="49" fontId="5" fillId="2" borderId="403" xfId="0" applyNumberFormat="1" applyFont="1" applyFill="1" applyBorder="1" applyAlignment="1">
      <alignment horizontal="center" vertical="center" wrapText="1"/>
    </xf>
    <xf numFmtId="49" fontId="5" fillId="2" borderId="404" xfId="0" applyNumberFormat="1" applyFont="1" applyFill="1" applyBorder="1" applyAlignment="1">
      <alignment horizontal="center" vertical="center" wrapText="1"/>
    </xf>
    <xf numFmtId="49" fontId="5" fillId="2" borderId="405" xfId="0" applyNumberFormat="1" applyFont="1" applyFill="1" applyBorder="1" applyAlignment="1">
      <alignment horizontal="center" vertical="center" wrapText="1"/>
    </xf>
    <xf numFmtId="49" fontId="5" fillId="2" borderId="406" xfId="0" applyNumberFormat="1" applyFont="1" applyFill="1" applyBorder="1" applyAlignment="1">
      <alignment horizontal="center" vertical="center" wrapText="1"/>
    </xf>
    <xf numFmtId="49" fontId="5" fillId="2" borderId="407" xfId="0" applyNumberFormat="1" applyFont="1" applyFill="1" applyBorder="1" applyAlignment="1">
      <alignment horizontal="center" vertical="center" wrapText="1"/>
    </xf>
    <xf numFmtId="49" fontId="5" fillId="2" borderId="408" xfId="0" applyNumberFormat="1" applyFont="1" applyFill="1" applyBorder="1" applyAlignment="1">
      <alignment horizontal="center" vertical="center" wrapText="1"/>
    </xf>
    <xf numFmtId="49" fontId="5" fillId="2" borderId="409" xfId="0" applyNumberFormat="1" applyFont="1" applyFill="1" applyBorder="1" applyAlignment="1">
      <alignment horizontal="center" vertical="center" wrapText="1"/>
    </xf>
    <xf numFmtId="49" fontId="5" fillId="2" borderId="410" xfId="0" applyNumberFormat="1" applyFont="1" applyFill="1" applyBorder="1" applyAlignment="1">
      <alignment horizontal="center" vertical="center" wrapText="1"/>
    </xf>
    <xf numFmtId="49" fontId="5" fillId="2" borderId="411" xfId="0" applyNumberFormat="1" applyFont="1" applyFill="1" applyBorder="1" applyAlignment="1">
      <alignment horizontal="center" vertical="center" wrapText="1"/>
    </xf>
    <xf numFmtId="49" fontId="5" fillId="2" borderId="412" xfId="0" applyNumberFormat="1" applyFont="1" applyFill="1" applyBorder="1" applyAlignment="1">
      <alignment horizontal="center" vertical="center" wrapText="1"/>
    </xf>
    <xf numFmtId="49" fontId="5" fillId="2" borderId="413" xfId="0" applyNumberFormat="1" applyFont="1" applyFill="1" applyBorder="1" applyAlignment="1">
      <alignment horizontal="center" vertical="center" wrapText="1"/>
    </xf>
    <xf numFmtId="49" fontId="5" fillId="2" borderId="414" xfId="0" applyNumberFormat="1" applyFont="1" applyFill="1" applyBorder="1" applyAlignment="1">
      <alignment horizontal="center" vertical="center" wrapText="1"/>
    </xf>
    <xf numFmtId="49" fontId="5" fillId="2" borderId="415" xfId="0" applyNumberFormat="1" applyFont="1" applyFill="1" applyBorder="1" applyAlignment="1">
      <alignment horizontal="center" vertical="center" wrapText="1"/>
    </xf>
    <xf numFmtId="49" fontId="5" fillId="2" borderId="416" xfId="0" applyNumberFormat="1" applyFont="1" applyFill="1" applyBorder="1" applyAlignment="1">
      <alignment horizontal="center" vertical="center" wrapText="1"/>
    </xf>
    <xf numFmtId="49" fontId="5" fillId="2" borderId="417" xfId="0" applyNumberFormat="1" applyFont="1" applyFill="1" applyBorder="1" applyAlignment="1">
      <alignment horizontal="center" vertical="center" wrapText="1"/>
    </xf>
    <xf numFmtId="49" fontId="5" fillId="2" borderId="418" xfId="0" applyNumberFormat="1" applyFont="1" applyFill="1" applyBorder="1" applyAlignment="1">
      <alignment horizontal="center" vertical="center" wrapText="1"/>
    </xf>
    <xf numFmtId="49" fontId="5" fillId="2" borderId="419" xfId="0" applyNumberFormat="1" applyFont="1" applyFill="1" applyBorder="1" applyAlignment="1">
      <alignment horizontal="center" vertical="center" wrapText="1"/>
    </xf>
    <xf numFmtId="49" fontId="5" fillId="2" borderId="420" xfId="0" applyNumberFormat="1" applyFont="1" applyFill="1" applyBorder="1" applyAlignment="1">
      <alignment horizontal="center" vertical="center" wrapText="1"/>
    </xf>
    <xf numFmtId="49" fontId="5" fillId="2" borderId="421" xfId="0" applyNumberFormat="1" applyFont="1" applyFill="1" applyBorder="1" applyAlignment="1">
      <alignment horizontal="center" vertical="center" wrapText="1"/>
    </xf>
    <xf numFmtId="49" fontId="5" fillId="2" borderId="422" xfId="0" applyNumberFormat="1" applyFont="1" applyFill="1" applyBorder="1" applyAlignment="1">
      <alignment horizontal="center" vertical="center" wrapText="1"/>
    </xf>
    <xf numFmtId="49" fontId="5" fillId="2" borderId="423" xfId="0" applyNumberFormat="1" applyFont="1" applyFill="1" applyBorder="1" applyAlignment="1">
      <alignment horizontal="center" vertical="center" wrapText="1"/>
    </xf>
    <xf numFmtId="49" fontId="5" fillId="2" borderId="424" xfId="0" applyNumberFormat="1" applyFont="1" applyFill="1" applyBorder="1" applyAlignment="1">
      <alignment horizontal="center" vertical="center" wrapText="1"/>
    </xf>
    <xf numFmtId="49" fontId="5" fillId="2" borderId="425" xfId="0" applyNumberFormat="1" applyFont="1" applyFill="1" applyBorder="1" applyAlignment="1">
      <alignment horizontal="center" vertical="center" wrapText="1"/>
    </xf>
    <xf numFmtId="49" fontId="5" fillId="2" borderId="426" xfId="0" applyNumberFormat="1" applyFont="1" applyFill="1" applyBorder="1" applyAlignment="1">
      <alignment horizontal="center" vertical="center" wrapText="1"/>
    </xf>
    <xf numFmtId="49" fontId="5" fillId="2" borderId="427" xfId="0" applyNumberFormat="1" applyFont="1" applyFill="1" applyBorder="1" applyAlignment="1">
      <alignment horizontal="center" vertical="center" wrapText="1"/>
    </xf>
    <xf numFmtId="49" fontId="5" fillId="2" borderId="441" xfId="0" applyNumberFormat="1" applyFont="1" applyFill="1" applyBorder="1" applyAlignment="1">
      <alignment horizontal="center" vertical="center" wrapText="1"/>
    </xf>
    <xf numFmtId="49" fontId="5" fillId="2" borderId="442" xfId="0" applyNumberFormat="1" applyFont="1" applyFill="1" applyBorder="1" applyAlignment="1">
      <alignment horizontal="center" vertical="center" wrapText="1"/>
    </xf>
    <xf numFmtId="49" fontId="5" fillId="2" borderId="443" xfId="0" applyNumberFormat="1" applyFont="1" applyFill="1" applyBorder="1" applyAlignment="1">
      <alignment horizontal="center" vertical="center" wrapText="1"/>
    </xf>
    <xf numFmtId="49" fontId="5" fillId="2" borderId="444" xfId="0" applyNumberFormat="1" applyFont="1" applyFill="1" applyBorder="1" applyAlignment="1">
      <alignment horizontal="center" vertical="center" wrapText="1"/>
    </xf>
    <xf numFmtId="49" fontId="5" fillId="2" borderId="445" xfId="0" applyNumberFormat="1" applyFont="1" applyFill="1" applyBorder="1" applyAlignment="1">
      <alignment horizontal="center" vertical="center" wrapText="1"/>
    </xf>
    <xf numFmtId="49" fontId="5" fillId="2" borderId="446" xfId="0" applyNumberFormat="1" applyFont="1" applyFill="1" applyBorder="1" applyAlignment="1">
      <alignment horizontal="center" vertical="center" wrapText="1"/>
    </xf>
    <xf numFmtId="49" fontId="5" fillId="2" borderId="447" xfId="0" applyNumberFormat="1" applyFont="1" applyFill="1" applyBorder="1" applyAlignment="1">
      <alignment horizontal="center" vertical="center" wrapText="1"/>
    </xf>
    <xf numFmtId="49" fontId="7" fillId="2" borderId="432" xfId="0" applyNumberFormat="1" applyFont="1" applyFill="1" applyBorder="1" applyAlignment="1">
      <alignment horizontal="center" vertical="center" wrapText="1"/>
    </xf>
    <xf numFmtId="49" fontId="7" fillId="2" borderId="433" xfId="0" applyNumberFormat="1" applyFont="1" applyFill="1" applyBorder="1" applyAlignment="1">
      <alignment horizontal="center" vertical="center" wrapText="1"/>
    </xf>
    <xf numFmtId="49" fontId="7" fillId="2" borderId="434" xfId="0" applyNumberFormat="1" applyFont="1" applyFill="1" applyBorder="1" applyAlignment="1">
      <alignment horizontal="center" vertical="center" wrapText="1"/>
    </xf>
    <xf numFmtId="49" fontId="5" fillId="2" borderId="494" xfId="0" applyNumberFormat="1" applyFont="1" applyFill="1" applyBorder="1" applyAlignment="1">
      <alignment horizontal="center" vertical="center" wrapText="1"/>
    </xf>
    <xf numFmtId="49" fontId="5" fillId="2" borderId="495" xfId="0" applyNumberFormat="1" applyFont="1" applyFill="1" applyBorder="1" applyAlignment="1">
      <alignment horizontal="center" vertical="center" wrapText="1"/>
    </xf>
    <xf numFmtId="49" fontId="5" fillId="2" borderId="496" xfId="0" applyNumberFormat="1" applyFont="1" applyFill="1" applyBorder="1" applyAlignment="1">
      <alignment horizontal="center" vertical="center" wrapText="1"/>
    </xf>
    <xf numFmtId="49" fontId="5" fillId="2" borderId="497" xfId="0" applyNumberFormat="1" applyFont="1" applyFill="1" applyBorder="1" applyAlignment="1">
      <alignment horizontal="center" vertical="center" wrapText="1"/>
    </xf>
    <xf numFmtId="49" fontId="5" fillId="2" borderId="498" xfId="0" applyNumberFormat="1" applyFont="1" applyFill="1" applyBorder="1" applyAlignment="1">
      <alignment horizontal="center" vertical="center" wrapText="1"/>
    </xf>
    <xf numFmtId="49" fontId="5" fillId="2" borderId="499" xfId="0" applyNumberFormat="1" applyFont="1" applyFill="1" applyBorder="1" applyAlignment="1">
      <alignment horizontal="center" vertical="center" wrapText="1"/>
    </xf>
    <xf numFmtId="49" fontId="5" fillId="2" borderId="500" xfId="0" applyNumberFormat="1" applyFont="1" applyFill="1" applyBorder="1" applyAlignment="1">
      <alignment horizontal="center" vertical="center" wrapText="1"/>
    </xf>
    <xf numFmtId="49" fontId="5" fillId="2" borderId="501" xfId="0" applyNumberFormat="1" applyFont="1" applyFill="1" applyBorder="1" applyAlignment="1">
      <alignment horizontal="center" vertical="center" wrapText="1"/>
    </xf>
    <xf numFmtId="49" fontId="5" fillId="2" borderId="502" xfId="0" applyNumberFormat="1" applyFont="1" applyFill="1" applyBorder="1" applyAlignment="1">
      <alignment horizontal="center" vertical="center" wrapText="1"/>
    </xf>
    <xf numFmtId="49" fontId="5" fillId="2" borderId="503" xfId="0" applyNumberFormat="1" applyFont="1" applyFill="1" applyBorder="1" applyAlignment="1">
      <alignment horizontal="center" vertical="center" wrapText="1"/>
    </xf>
    <xf numFmtId="49" fontId="5" fillId="2" borderId="504" xfId="0" applyNumberFormat="1" applyFont="1" applyFill="1" applyBorder="1" applyAlignment="1">
      <alignment horizontal="center" vertical="center" wrapText="1"/>
    </xf>
    <xf numFmtId="49" fontId="5" fillId="2" borderId="505" xfId="0" applyNumberFormat="1" applyFont="1" applyFill="1" applyBorder="1" applyAlignment="1">
      <alignment horizontal="center" vertical="center" wrapText="1"/>
    </xf>
    <xf numFmtId="49" fontId="7" fillId="2" borderId="523" xfId="0" applyNumberFormat="1" applyFont="1" applyFill="1" applyBorder="1" applyAlignment="1">
      <alignment horizontal="center" vertical="center" wrapText="1"/>
    </xf>
    <xf numFmtId="49" fontId="7" fillId="2" borderId="516" xfId="0" applyNumberFormat="1" applyFont="1" applyFill="1" applyBorder="1" applyAlignment="1">
      <alignment horizontal="center" vertical="center" wrapText="1"/>
    </xf>
    <xf numFmtId="49" fontId="7" fillId="2" borderId="517" xfId="0" applyNumberFormat="1" applyFont="1" applyFill="1" applyBorder="1" applyAlignment="1">
      <alignment horizontal="center" vertical="center" wrapText="1"/>
    </xf>
    <xf numFmtId="49" fontId="7" fillId="2" borderId="518" xfId="0" applyNumberFormat="1" applyFont="1" applyFill="1" applyBorder="1" applyAlignment="1">
      <alignment horizontal="center" vertical="center" wrapText="1"/>
    </xf>
    <xf numFmtId="49" fontId="7" fillId="2" borderId="519" xfId="0" applyNumberFormat="1" applyFont="1" applyFill="1" applyBorder="1" applyAlignment="1">
      <alignment horizontal="center" vertical="center" wrapText="1"/>
    </xf>
    <xf numFmtId="49" fontId="7" fillId="2" borderId="520" xfId="0" applyNumberFormat="1" applyFont="1" applyFill="1" applyBorder="1" applyAlignment="1">
      <alignment horizontal="center" vertical="center" wrapText="1"/>
    </xf>
    <xf numFmtId="49" fontId="7" fillId="2" borderId="521" xfId="0" applyNumberFormat="1" applyFont="1" applyFill="1" applyBorder="1" applyAlignment="1">
      <alignment horizontal="center" vertical="center" wrapText="1"/>
    </xf>
    <xf numFmtId="49" fontId="1" fillId="0" borderId="448" xfId="0" applyNumberFormat="1" applyFont="1" applyBorder="1" applyAlignment="1">
      <alignment horizontal="center" vertical="center"/>
    </xf>
    <xf numFmtId="49" fontId="1" fillId="0" borderId="449" xfId="0" applyNumberFormat="1" applyFont="1" applyBorder="1" applyAlignment="1">
      <alignment horizontal="center" vertical="center"/>
    </xf>
    <xf numFmtId="49" fontId="1" fillId="0" borderId="450" xfId="0" applyNumberFormat="1" applyFont="1" applyBorder="1" applyAlignment="1">
      <alignment horizontal="center" vertical="center"/>
    </xf>
    <xf numFmtId="49" fontId="1" fillId="0" borderId="451" xfId="0" applyNumberFormat="1" applyFont="1" applyBorder="1" applyAlignment="1">
      <alignment horizontal="center" vertical="center"/>
    </xf>
    <xf numFmtId="49" fontId="1" fillId="0" borderId="452" xfId="0" applyNumberFormat="1" applyFont="1" applyBorder="1" applyAlignment="1">
      <alignment horizontal="center" vertical="center"/>
    </xf>
    <xf numFmtId="49" fontId="1" fillId="0" borderId="453" xfId="0" applyNumberFormat="1" applyFont="1" applyBorder="1" applyAlignment="1">
      <alignment horizontal="center" vertical="center"/>
    </xf>
    <xf numFmtId="49" fontId="1" fillId="0" borderId="454" xfId="0" applyNumberFormat="1" applyFont="1" applyBorder="1" applyAlignment="1">
      <alignment horizontal="center" vertical="center"/>
    </xf>
    <xf numFmtId="49" fontId="1" fillId="0" borderId="455" xfId="0" applyNumberFormat="1" applyFont="1" applyBorder="1" applyAlignment="1">
      <alignment horizontal="center" vertical="center"/>
    </xf>
    <xf numFmtId="49" fontId="1" fillId="0" borderId="456" xfId="0" applyNumberFormat="1" applyFont="1" applyBorder="1" applyAlignment="1">
      <alignment horizontal="center" vertical="center"/>
    </xf>
    <xf numFmtId="49" fontId="1" fillId="0" borderId="457" xfId="0" applyNumberFormat="1" applyFont="1" applyBorder="1" applyAlignment="1">
      <alignment horizontal="center" vertical="center"/>
    </xf>
    <xf numFmtId="49" fontId="1" fillId="0" borderId="458" xfId="0" applyNumberFormat="1" applyFont="1" applyBorder="1" applyAlignment="1">
      <alignment horizontal="center" vertical="center"/>
    </xf>
    <xf numFmtId="49" fontId="1" fillId="0" borderId="459" xfId="0" applyNumberFormat="1" applyFont="1" applyBorder="1" applyAlignment="1">
      <alignment horizontal="center" vertical="center"/>
    </xf>
    <xf numFmtId="49" fontId="1" fillId="0" borderId="460" xfId="0" applyNumberFormat="1" applyFont="1" applyBorder="1" applyAlignment="1">
      <alignment horizontal="center" vertical="center"/>
    </xf>
    <xf numFmtId="49" fontId="1" fillId="0" borderId="461" xfId="0" applyNumberFormat="1" applyFont="1" applyBorder="1" applyAlignment="1">
      <alignment horizontal="center" vertical="center"/>
    </xf>
    <xf numFmtId="49" fontId="1" fillId="0" borderId="462" xfId="0" applyNumberFormat="1" applyFont="1" applyBorder="1" applyAlignment="1">
      <alignment horizontal="center" vertical="center"/>
    </xf>
    <xf numFmtId="49" fontId="1" fillId="0" borderId="463" xfId="0" applyNumberFormat="1" applyFont="1" applyBorder="1" applyAlignment="1">
      <alignment horizontal="center" vertical="center"/>
    </xf>
    <xf numFmtId="49" fontId="1" fillId="0" borderId="464" xfId="0" applyNumberFormat="1" applyFont="1" applyBorder="1" applyAlignment="1">
      <alignment horizontal="center" vertical="center"/>
    </xf>
    <xf numFmtId="49" fontId="1" fillId="0" borderId="465" xfId="0" applyNumberFormat="1" applyFont="1" applyBorder="1" applyAlignment="1">
      <alignment horizontal="center" vertical="center"/>
    </xf>
    <xf numFmtId="49" fontId="1" fillId="0" borderId="466" xfId="0" applyNumberFormat="1" applyFont="1" applyBorder="1" applyAlignment="1">
      <alignment horizontal="center" vertical="center"/>
    </xf>
    <xf numFmtId="49" fontId="1" fillId="0" borderId="467" xfId="0" applyNumberFormat="1" applyFont="1" applyBorder="1" applyAlignment="1">
      <alignment horizontal="center" vertical="center"/>
    </xf>
    <xf numFmtId="49" fontId="1" fillId="0" borderId="468" xfId="0" applyNumberFormat="1" applyFont="1" applyBorder="1" applyAlignment="1">
      <alignment horizontal="center" vertical="center"/>
    </xf>
    <xf numFmtId="49" fontId="1" fillId="0" borderId="469" xfId="0" applyNumberFormat="1" applyFont="1" applyBorder="1" applyAlignment="1">
      <alignment horizontal="center" vertical="center"/>
    </xf>
    <xf numFmtId="49" fontId="1" fillId="0" borderId="470" xfId="0" applyNumberFormat="1" applyFont="1" applyBorder="1" applyAlignment="1">
      <alignment horizontal="center" vertical="center"/>
    </xf>
    <xf numFmtId="49" fontId="1" fillId="0" borderId="471" xfId="0" applyNumberFormat="1" applyFont="1" applyBorder="1" applyAlignment="1">
      <alignment horizontal="center" vertical="center"/>
    </xf>
    <xf numFmtId="49" fontId="1" fillId="0" borderId="472" xfId="0" applyNumberFormat="1" applyFont="1" applyBorder="1" applyAlignment="1">
      <alignment horizontal="center" vertical="center"/>
    </xf>
    <xf numFmtId="49" fontId="1" fillId="0" borderId="473" xfId="0" applyNumberFormat="1" applyFont="1" applyBorder="1" applyAlignment="1">
      <alignment horizontal="center" vertical="center"/>
    </xf>
    <xf numFmtId="49" fontId="1" fillId="0" borderId="474" xfId="0" applyNumberFormat="1" applyFont="1" applyBorder="1" applyAlignment="1">
      <alignment horizontal="center" vertical="center"/>
    </xf>
    <xf numFmtId="49" fontId="1" fillId="0" borderId="475" xfId="0" applyNumberFormat="1" applyFont="1" applyBorder="1" applyAlignment="1">
      <alignment horizontal="center" vertical="center"/>
    </xf>
    <xf numFmtId="49" fontId="1" fillId="0" borderId="476" xfId="0" applyNumberFormat="1" applyFont="1" applyBorder="1" applyAlignment="1">
      <alignment horizontal="center" vertical="center"/>
    </xf>
    <xf numFmtId="49" fontId="1" fillId="0" borderId="477" xfId="0" applyNumberFormat="1" applyFont="1" applyBorder="1" applyAlignment="1">
      <alignment horizontal="center" vertical="center"/>
    </xf>
    <xf numFmtId="49" fontId="1" fillId="0" borderId="478" xfId="0" applyNumberFormat="1" applyFont="1" applyBorder="1" applyAlignment="1">
      <alignment horizontal="center" vertical="center"/>
    </xf>
    <xf numFmtId="49" fontId="1" fillId="0" borderId="479" xfId="0" applyNumberFormat="1" applyFont="1" applyBorder="1" applyAlignment="1">
      <alignment horizontal="center" vertical="center"/>
    </xf>
    <xf numFmtId="49" fontId="1" fillId="0" borderId="480" xfId="0" applyNumberFormat="1" applyFont="1" applyBorder="1" applyAlignment="1">
      <alignment horizontal="center" vertical="center"/>
    </xf>
    <xf numFmtId="49" fontId="5" fillId="2" borderId="481" xfId="0" applyNumberFormat="1" applyFont="1" applyFill="1" applyBorder="1" applyAlignment="1">
      <alignment horizontal="center" vertical="center" wrapText="1"/>
    </xf>
    <xf numFmtId="49" fontId="5" fillId="2" borderId="482" xfId="0" applyNumberFormat="1" applyFont="1" applyFill="1" applyBorder="1" applyAlignment="1">
      <alignment horizontal="center" vertical="center" wrapText="1"/>
    </xf>
    <xf numFmtId="49" fontId="5" fillId="2" borderId="483" xfId="0" applyNumberFormat="1" applyFont="1" applyFill="1" applyBorder="1" applyAlignment="1">
      <alignment horizontal="center" vertical="center" wrapText="1"/>
    </xf>
    <xf numFmtId="49" fontId="5" fillId="2" borderId="512" xfId="0" applyNumberFormat="1" applyFont="1" applyFill="1" applyBorder="1" applyAlignment="1">
      <alignment horizontal="center" vertical="center" wrapText="1"/>
    </xf>
    <xf numFmtId="49" fontId="5" fillId="2" borderId="513" xfId="0" applyNumberFormat="1" applyFont="1" applyFill="1" applyBorder="1" applyAlignment="1">
      <alignment horizontal="center" vertical="center" wrapText="1"/>
    </xf>
    <xf numFmtId="49" fontId="5" fillId="2" borderId="514" xfId="0" applyNumberFormat="1" applyFont="1" applyFill="1" applyBorder="1" applyAlignment="1">
      <alignment horizontal="center" vertical="center" wrapText="1"/>
    </xf>
    <xf numFmtId="49" fontId="5" fillId="2" borderId="515" xfId="0" applyNumberFormat="1" applyFont="1" applyFill="1" applyBorder="1" applyAlignment="1">
      <alignment horizontal="center" vertical="center" wrapText="1"/>
    </xf>
    <xf numFmtId="49" fontId="5" fillId="2" borderId="484" xfId="0" applyNumberFormat="1" applyFont="1" applyFill="1" applyBorder="1" applyAlignment="1">
      <alignment horizontal="center" vertical="center" wrapText="1"/>
    </xf>
    <xf numFmtId="49" fontId="5" fillId="2" borderId="485" xfId="0" applyNumberFormat="1" applyFont="1" applyFill="1" applyBorder="1" applyAlignment="1">
      <alignment horizontal="center" vertical="center" wrapText="1"/>
    </xf>
    <xf numFmtId="49" fontId="5" fillId="2" borderId="486" xfId="0" applyNumberFormat="1" applyFont="1" applyFill="1" applyBorder="1" applyAlignment="1">
      <alignment horizontal="center" vertical="center" wrapText="1"/>
    </xf>
    <xf numFmtId="49" fontId="5" fillId="2" borderId="487" xfId="0" applyNumberFormat="1" applyFont="1" applyFill="1" applyBorder="1" applyAlignment="1">
      <alignment horizontal="center" vertical="center" wrapText="1"/>
    </xf>
    <xf numFmtId="49" fontId="5" fillId="2" borderId="488" xfId="0" applyNumberFormat="1" applyFont="1" applyFill="1" applyBorder="1" applyAlignment="1">
      <alignment horizontal="center" vertical="center" wrapText="1"/>
    </xf>
    <xf numFmtId="49" fontId="5" fillId="2" borderId="489" xfId="0" applyNumberFormat="1" applyFont="1" applyFill="1" applyBorder="1" applyAlignment="1">
      <alignment horizontal="center" vertical="center" wrapText="1"/>
    </xf>
    <xf numFmtId="49" fontId="5" fillId="2" borderId="490" xfId="0" applyNumberFormat="1" applyFont="1" applyFill="1" applyBorder="1" applyAlignment="1">
      <alignment horizontal="center" vertical="center" wrapText="1"/>
    </xf>
    <xf numFmtId="49" fontId="5" fillId="2" borderId="491" xfId="0" applyNumberFormat="1" applyFont="1" applyFill="1" applyBorder="1" applyAlignment="1">
      <alignment horizontal="center" vertical="center" wrapText="1"/>
    </xf>
    <xf numFmtId="49" fontId="5" fillId="2" borderId="492" xfId="0" applyNumberFormat="1" applyFont="1" applyFill="1" applyBorder="1" applyAlignment="1">
      <alignment horizontal="center" vertical="center" wrapText="1"/>
    </xf>
    <xf numFmtId="49" fontId="5" fillId="2" borderId="493" xfId="0" applyNumberFormat="1" applyFont="1" applyFill="1" applyBorder="1" applyAlignment="1">
      <alignment horizontal="center" vertical="center" wrapText="1"/>
    </xf>
    <xf numFmtId="49" fontId="5" fillId="2" borderId="506" xfId="0" applyNumberFormat="1" applyFont="1" applyFill="1" applyBorder="1" applyAlignment="1">
      <alignment horizontal="center" vertical="center" wrapText="1"/>
    </xf>
    <xf numFmtId="49" fontId="5" fillId="2" borderId="507" xfId="0" applyNumberFormat="1" applyFont="1" applyFill="1" applyBorder="1" applyAlignment="1">
      <alignment horizontal="center" vertical="center" wrapText="1"/>
    </xf>
    <xf numFmtId="49" fontId="5" fillId="2" borderId="508" xfId="0" applyNumberFormat="1" applyFont="1" applyFill="1" applyBorder="1" applyAlignment="1">
      <alignment horizontal="center" vertical="center" wrapText="1"/>
    </xf>
    <xf numFmtId="49" fontId="5" fillId="2" borderId="509" xfId="0" applyNumberFormat="1" applyFont="1" applyFill="1" applyBorder="1" applyAlignment="1">
      <alignment horizontal="center" vertical="center" wrapText="1"/>
    </xf>
    <xf numFmtId="49" fontId="5" fillId="2" borderId="510" xfId="0" applyNumberFormat="1" applyFont="1" applyFill="1" applyBorder="1" applyAlignment="1">
      <alignment horizontal="center" vertical="center" wrapText="1"/>
    </xf>
    <xf numFmtId="49" fontId="5" fillId="2" borderId="511" xfId="0" applyNumberFormat="1" applyFont="1" applyFill="1" applyBorder="1" applyAlignment="1">
      <alignment horizontal="center" vertical="center" wrapText="1"/>
    </xf>
    <xf numFmtId="49" fontId="5" fillId="2" borderId="524" xfId="0" applyNumberFormat="1" applyFont="1" applyFill="1" applyBorder="1" applyAlignment="1">
      <alignment horizontal="center" vertical="center" wrapText="1"/>
    </xf>
    <xf numFmtId="49" fontId="5" fillId="2" borderId="525" xfId="0" applyNumberFormat="1" applyFont="1" applyFill="1" applyBorder="1" applyAlignment="1">
      <alignment horizontal="center" vertical="center" wrapText="1"/>
    </xf>
    <xf numFmtId="49" fontId="5" fillId="2" borderId="526" xfId="0" applyNumberFormat="1" applyFont="1" applyFill="1" applyBorder="1" applyAlignment="1">
      <alignment horizontal="center" vertical="center" wrapText="1"/>
    </xf>
    <xf numFmtId="49" fontId="5" fillId="2" borderId="527" xfId="0" applyNumberFormat="1" applyFont="1" applyFill="1" applyBorder="1" applyAlignment="1">
      <alignment horizontal="center" vertical="center" wrapText="1"/>
    </xf>
    <xf numFmtId="49" fontId="5" fillId="2" borderId="528" xfId="0" applyNumberFormat="1" applyFont="1" applyFill="1" applyBorder="1" applyAlignment="1">
      <alignment horizontal="center" vertical="center" wrapText="1"/>
    </xf>
    <xf numFmtId="49" fontId="5" fillId="2" borderId="529" xfId="0" applyNumberFormat="1" applyFont="1" applyFill="1" applyBorder="1" applyAlignment="1">
      <alignment horizontal="center" vertical="center" wrapText="1"/>
    </xf>
    <xf numFmtId="49" fontId="5" fillId="2" borderId="530" xfId="0" applyNumberFormat="1" applyFont="1" applyFill="1" applyBorder="1" applyAlignment="1">
      <alignment horizontal="center" vertical="center" wrapText="1"/>
    </xf>
    <xf numFmtId="49" fontId="7" fillId="2" borderId="522" xfId="0" applyNumberFormat="1" applyFont="1" applyFill="1" applyBorder="1" applyAlignment="1">
      <alignment horizontal="center" vertical="center" wrapText="1"/>
    </xf>
    <xf numFmtId="49" fontId="7" fillId="2" borderId="597" xfId="0" applyNumberFormat="1" applyFont="1" applyFill="1" applyBorder="1" applyAlignment="1">
      <alignment horizontal="center" vertical="center" wrapText="1"/>
    </xf>
    <xf numFmtId="49" fontId="7" fillId="2" borderId="598" xfId="0" applyNumberFormat="1" applyFont="1" applyFill="1" applyBorder="1" applyAlignment="1">
      <alignment horizontal="center" vertical="center" wrapText="1"/>
    </xf>
    <xf numFmtId="49" fontId="7" fillId="2" borderId="599" xfId="0" applyNumberFormat="1" applyFont="1" applyFill="1" applyBorder="1" applyAlignment="1">
      <alignment horizontal="center" vertical="center" wrapText="1"/>
    </xf>
    <xf numFmtId="49" fontId="7" fillId="2" borderId="600" xfId="0" applyNumberFormat="1" applyFont="1" applyFill="1" applyBorder="1" applyAlignment="1">
      <alignment horizontal="center" vertical="center" wrapText="1"/>
    </xf>
    <xf numFmtId="49" fontId="7" fillId="2" borderId="601" xfId="0" applyNumberFormat="1" applyFont="1" applyFill="1" applyBorder="1" applyAlignment="1">
      <alignment horizontal="center" vertical="center" wrapText="1"/>
    </xf>
    <xf numFmtId="49" fontId="1" fillId="0" borderId="531" xfId="0" applyNumberFormat="1" applyFont="1" applyBorder="1" applyAlignment="1">
      <alignment horizontal="center" vertical="center"/>
    </xf>
    <xf numFmtId="49" fontId="1" fillId="0" borderId="532" xfId="0" applyNumberFormat="1" applyFont="1" applyBorder="1" applyAlignment="1">
      <alignment horizontal="center" vertical="center"/>
    </xf>
    <xf numFmtId="49" fontId="1" fillId="0" borderId="533" xfId="0" applyNumberFormat="1" applyFont="1" applyBorder="1" applyAlignment="1">
      <alignment horizontal="center" vertical="center"/>
    </xf>
    <xf numFmtId="49" fontId="1" fillId="0" borderId="534" xfId="0" applyNumberFormat="1" applyFont="1" applyBorder="1" applyAlignment="1">
      <alignment horizontal="center" vertical="center"/>
    </xf>
    <xf numFmtId="49" fontId="1" fillId="0" borderId="535" xfId="0" applyNumberFormat="1" applyFont="1" applyBorder="1" applyAlignment="1">
      <alignment horizontal="center" vertical="center"/>
    </xf>
    <xf numFmtId="49" fontId="1" fillId="0" borderId="536" xfId="0" applyNumberFormat="1" applyFont="1" applyBorder="1" applyAlignment="1">
      <alignment horizontal="center" vertical="center"/>
    </xf>
    <xf numFmtId="49" fontId="1" fillId="0" borderId="537" xfId="0" applyNumberFormat="1" applyFont="1" applyBorder="1" applyAlignment="1">
      <alignment horizontal="center" vertical="center"/>
    </xf>
    <xf numFmtId="49" fontId="1" fillId="0" borderId="538" xfId="0" applyNumberFormat="1" applyFont="1" applyBorder="1" applyAlignment="1">
      <alignment horizontal="center" vertical="center"/>
    </xf>
    <xf numFmtId="49" fontId="1" fillId="0" borderId="539" xfId="0" applyNumberFormat="1" applyFont="1" applyBorder="1" applyAlignment="1">
      <alignment horizontal="center" vertical="center"/>
    </xf>
    <xf numFmtId="49" fontId="1" fillId="0" borderId="540" xfId="0" applyNumberFormat="1" applyFont="1" applyBorder="1" applyAlignment="1">
      <alignment horizontal="center" vertical="center"/>
    </xf>
    <xf numFmtId="49" fontId="1" fillId="0" borderId="541" xfId="0" applyNumberFormat="1" applyFont="1" applyBorder="1" applyAlignment="1">
      <alignment horizontal="center" vertical="center"/>
    </xf>
    <xf numFmtId="49" fontId="1" fillId="0" borderId="542" xfId="0" applyNumberFormat="1" applyFont="1" applyBorder="1" applyAlignment="1">
      <alignment horizontal="center" vertical="center"/>
    </xf>
    <xf numFmtId="49" fontId="1" fillId="0" borderId="543" xfId="0" applyNumberFormat="1" applyFont="1" applyBorder="1" applyAlignment="1">
      <alignment horizontal="center" vertical="center"/>
    </xf>
    <xf numFmtId="49" fontId="1" fillId="0" borderId="544" xfId="0" applyNumberFormat="1" applyFont="1" applyBorder="1" applyAlignment="1">
      <alignment horizontal="center" vertical="center"/>
    </xf>
    <xf numFmtId="49" fontId="1" fillId="0" borderId="545" xfId="0" applyNumberFormat="1" applyFont="1" applyBorder="1" applyAlignment="1">
      <alignment horizontal="center" vertical="center"/>
    </xf>
    <xf numFmtId="49" fontId="1" fillId="0" borderId="546" xfId="0" applyNumberFormat="1" applyFont="1" applyBorder="1" applyAlignment="1">
      <alignment horizontal="center" vertical="center"/>
    </xf>
    <xf numFmtId="49" fontId="1" fillId="0" borderId="547" xfId="0" applyNumberFormat="1" applyFont="1" applyBorder="1" applyAlignment="1">
      <alignment horizontal="center" vertical="center"/>
    </xf>
    <xf numFmtId="49" fontId="1" fillId="0" borderId="548" xfId="0" applyNumberFormat="1" applyFont="1" applyBorder="1" applyAlignment="1">
      <alignment horizontal="center" vertical="center"/>
    </xf>
    <xf numFmtId="49" fontId="1" fillId="0" borderId="549" xfId="0" applyNumberFormat="1" applyFont="1" applyBorder="1" applyAlignment="1">
      <alignment horizontal="center" vertical="center"/>
    </xf>
    <xf numFmtId="49" fontId="1" fillId="0" borderId="550" xfId="0" applyNumberFormat="1" applyFont="1" applyBorder="1" applyAlignment="1">
      <alignment horizontal="center" vertical="center"/>
    </xf>
    <xf numFmtId="49" fontId="1" fillId="0" borderId="551" xfId="0" applyNumberFormat="1" applyFont="1" applyBorder="1" applyAlignment="1">
      <alignment horizontal="center" vertical="center"/>
    </xf>
    <xf numFmtId="49" fontId="1" fillId="0" borderId="552" xfId="0" applyNumberFormat="1" applyFont="1" applyBorder="1" applyAlignment="1">
      <alignment horizontal="center" vertical="center"/>
    </xf>
    <xf numFmtId="49" fontId="1" fillId="0" borderId="553" xfId="0" applyNumberFormat="1" applyFont="1" applyBorder="1" applyAlignment="1">
      <alignment horizontal="center" vertical="center"/>
    </xf>
    <xf numFmtId="49" fontId="1" fillId="0" borderId="554" xfId="0" applyNumberFormat="1" applyFont="1" applyBorder="1" applyAlignment="1">
      <alignment horizontal="center" vertical="center"/>
    </xf>
    <xf numFmtId="49" fontId="1" fillId="0" borderId="555" xfId="0" applyNumberFormat="1" applyFont="1" applyBorder="1" applyAlignment="1">
      <alignment horizontal="center" vertical="center"/>
    </xf>
    <xf numFmtId="49" fontId="1" fillId="0" borderId="556" xfId="0" applyNumberFormat="1" applyFont="1" applyBorder="1" applyAlignment="1">
      <alignment horizontal="center" vertical="center"/>
    </xf>
    <xf numFmtId="49" fontId="1" fillId="0" borderId="557" xfId="0" applyNumberFormat="1" applyFont="1" applyBorder="1" applyAlignment="1">
      <alignment horizontal="center" vertical="center"/>
    </xf>
    <xf numFmtId="49" fontId="1" fillId="0" borderId="558" xfId="0" applyNumberFormat="1" applyFont="1" applyBorder="1" applyAlignment="1">
      <alignment horizontal="center" vertical="center"/>
    </xf>
    <xf numFmtId="49" fontId="1" fillId="0" borderId="559" xfId="0" applyNumberFormat="1" applyFont="1" applyBorder="1" applyAlignment="1">
      <alignment horizontal="center" vertical="center"/>
    </xf>
    <xf numFmtId="49" fontId="1" fillId="0" borderId="560" xfId="0" applyNumberFormat="1" applyFont="1" applyBorder="1" applyAlignment="1">
      <alignment horizontal="center" vertical="center"/>
    </xf>
    <xf numFmtId="49" fontId="1" fillId="0" borderId="561" xfId="0" applyNumberFormat="1" applyFont="1" applyBorder="1" applyAlignment="1">
      <alignment horizontal="center" vertical="center"/>
    </xf>
    <xf numFmtId="49" fontId="5" fillId="2" borderId="562" xfId="0" applyNumberFormat="1" applyFont="1" applyFill="1" applyBorder="1" applyAlignment="1">
      <alignment horizontal="center" vertical="center" wrapText="1"/>
    </xf>
    <xf numFmtId="49" fontId="5" fillId="2" borderId="563" xfId="0" applyNumberFormat="1" applyFont="1" applyFill="1" applyBorder="1" applyAlignment="1">
      <alignment horizontal="center" vertical="center" wrapText="1"/>
    </xf>
    <xf numFmtId="49" fontId="5" fillId="2" borderId="564" xfId="0" applyNumberFormat="1" applyFont="1" applyFill="1" applyBorder="1" applyAlignment="1">
      <alignment horizontal="center" vertical="center" wrapText="1"/>
    </xf>
    <xf numFmtId="49" fontId="5" fillId="2" borderId="591" xfId="0" applyNumberFormat="1" applyFont="1" applyFill="1" applyBorder="1" applyAlignment="1">
      <alignment horizontal="center" vertical="center" wrapText="1"/>
    </xf>
    <xf numFmtId="49" fontId="5" fillId="2" borderId="592" xfId="0" applyNumberFormat="1" applyFont="1" applyFill="1" applyBorder="1" applyAlignment="1">
      <alignment horizontal="center" vertical="center" wrapText="1"/>
    </xf>
    <xf numFmtId="49" fontId="5" fillId="2" borderId="593" xfId="0" applyNumberFormat="1" applyFont="1" applyFill="1" applyBorder="1" applyAlignment="1">
      <alignment horizontal="center" vertical="center" wrapText="1"/>
    </xf>
    <xf numFmtId="49" fontId="5" fillId="2" borderId="594" xfId="0" applyNumberFormat="1" applyFont="1" applyFill="1" applyBorder="1" applyAlignment="1">
      <alignment horizontal="center" vertical="center" wrapText="1"/>
    </xf>
    <xf numFmtId="49" fontId="5" fillId="2" borderId="565" xfId="0" applyNumberFormat="1" applyFont="1" applyFill="1" applyBorder="1" applyAlignment="1">
      <alignment horizontal="center" vertical="center" wrapText="1"/>
    </xf>
    <xf numFmtId="49" fontId="5" fillId="2" borderId="566" xfId="0" applyNumberFormat="1" applyFont="1" applyFill="1" applyBorder="1" applyAlignment="1">
      <alignment horizontal="center" vertical="center" wrapText="1"/>
    </xf>
    <xf numFmtId="49" fontId="5" fillId="2" borderId="567" xfId="0" applyNumberFormat="1" applyFont="1" applyFill="1" applyBorder="1" applyAlignment="1">
      <alignment horizontal="center" vertical="center" wrapText="1"/>
    </xf>
    <xf numFmtId="49" fontId="5" fillId="2" borderId="568" xfId="0" applyNumberFormat="1" applyFont="1" applyFill="1" applyBorder="1" applyAlignment="1">
      <alignment horizontal="center" vertical="center" wrapText="1"/>
    </xf>
    <xf numFmtId="49" fontId="5" fillId="2" borderId="569" xfId="0" applyNumberFormat="1" applyFont="1" applyFill="1" applyBorder="1" applyAlignment="1">
      <alignment horizontal="center" vertical="center" wrapText="1"/>
    </xf>
    <xf numFmtId="49" fontId="5" fillId="2" borderId="570" xfId="0" applyNumberFormat="1" applyFont="1" applyFill="1" applyBorder="1" applyAlignment="1">
      <alignment horizontal="center" vertical="center" wrapText="1"/>
    </xf>
    <xf numFmtId="49" fontId="5" fillId="2" borderId="571" xfId="0" applyNumberFormat="1" applyFont="1" applyFill="1" applyBorder="1" applyAlignment="1">
      <alignment horizontal="center" vertical="center" wrapText="1"/>
    </xf>
    <xf numFmtId="49" fontId="5" fillId="2" borderId="572" xfId="0" applyNumberFormat="1" applyFont="1" applyFill="1" applyBorder="1" applyAlignment="1">
      <alignment horizontal="center" vertical="center" wrapText="1"/>
    </xf>
    <xf numFmtId="49" fontId="5" fillId="2" borderId="573" xfId="0" applyNumberFormat="1" applyFont="1" applyFill="1" applyBorder="1" applyAlignment="1">
      <alignment horizontal="center" vertical="center" wrapText="1"/>
    </xf>
    <xf numFmtId="49" fontId="5" fillId="2" borderId="574" xfId="0" applyNumberFormat="1" applyFont="1" applyFill="1" applyBorder="1" applyAlignment="1">
      <alignment horizontal="center" vertical="center" wrapText="1"/>
    </xf>
    <xf numFmtId="49" fontId="5" fillId="2" borderId="575" xfId="0" applyNumberFormat="1" applyFont="1" applyFill="1" applyBorder="1" applyAlignment="1">
      <alignment horizontal="center" vertical="center" wrapText="1"/>
    </xf>
    <xf numFmtId="49" fontId="5" fillId="2" borderId="576" xfId="0" applyNumberFormat="1" applyFont="1" applyFill="1" applyBorder="1" applyAlignment="1">
      <alignment horizontal="center" vertical="center" wrapText="1"/>
    </xf>
    <xf numFmtId="49" fontId="5" fillId="2" borderId="577" xfId="0" applyNumberFormat="1" applyFont="1" applyFill="1" applyBorder="1" applyAlignment="1">
      <alignment horizontal="center" vertical="center" wrapText="1"/>
    </xf>
    <xf numFmtId="49" fontId="5" fillId="2" borderId="578" xfId="0" applyNumberFormat="1" applyFont="1" applyFill="1" applyBorder="1" applyAlignment="1">
      <alignment horizontal="center" vertical="center" wrapText="1"/>
    </xf>
    <xf numFmtId="49" fontId="5" fillId="2" borderId="579" xfId="0" applyNumberFormat="1" applyFont="1" applyFill="1" applyBorder="1" applyAlignment="1">
      <alignment horizontal="center" vertical="center" wrapText="1"/>
    </xf>
    <xf numFmtId="49" fontId="5" fillId="2" borderId="580" xfId="0" applyNumberFormat="1" applyFont="1" applyFill="1" applyBorder="1" applyAlignment="1">
      <alignment horizontal="center" vertical="center" wrapText="1"/>
    </xf>
    <xf numFmtId="49" fontId="5" fillId="2" borderId="581" xfId="0" applyNumberFormat="1" applyFont="1" applyFill="1" applyBorder="1" applyAlignment="1">
      <alignment horizontal="center" vertical="center" wrapText="1"/>
    </xf>
    <xf numFmtId="49" fontId="5" fillId="2" borderId="582" xfId="0" applyNumberFormat="1" applyFont="1" applyFill="1" applyBorder="1" applyAlignment="1">
      <alignment horizontal="center" vertical="center" wrapText="1"/>
    </xf>
    <xf numFmtId="49" fontId="5" fillId="2" borderId="583" xfId="0" applyNumberFormat="1" applyFont="1" applyFill="1" applyBorder="1" applyAlignment="1">
      <alignment horizontal="center" vertical="center" wrapText="1"/>
    </xf>
    <xf numFmtId="49" fontId="5" fillId="2" borderId="584" xfId="0" applyNumberFormat="1" applyFont="1" applyFill="1" applyBorder="1" applyAlignment="1">
      <alignment horizontal="center" vertical="center" wrapText="1"/>
    </xf>
    <xf numFmtId="49" fontId="5" fillId="2" borderId="585" xfId="0" applyNumberFormat="1" applyFont="1" applyFill="1" applyBorder="1" applyAlignment="1">
      <alignment horizontal="center" vertical="center" wrapText="1"/>
    </xf>
    <xf numFmtId="49" fontId="5" fillId="2" borderId="586" xfId="0" applyNumberFormat="1" applyFont="1" applyFill="1" applyBorder="1" applyAlignment="1">
      <alignment horizontal="center" vertical="center" wrapText="1"/>
    </xf>
    <xf numFmtId="49" fontId="5" fillId="2" borderId="587" xfId="0" applyNumberFormat="1" applyFont="1" applyFill="1" applyBorder="1" applyAlignment="1">
      <alignment horizontal="center" vertical="center" wrapText="1"/>
    </xf>
    <xf numFmtId="49" fontId="5" fillId="2" borderId="588" xfId="0" applyNumberFormat="1" applyFont="1" applyFill="1" applyBorder="1" applyAlignment="1">
      <alignment horizontal="center" vertical="center" wrapText="1"/>
    </xf>
    <xf numFmtId="49" fontId="5" fillId="2" borderId="589" xfId="0" applyNumberFormat="1" applyFont="1" applyFill="1" applyBorder="1" applyAlignment="1">
      <alignment horizontal="center" vertical="center" wrapText="1"/>
    </xf>
    <xf numFmtId="49" fontId="5" fillId="2" borderId="590" xfId="0" applyNumberFormat="1" applyFont="1" applyFill="1" applyBorder="1" applyAlignment="1">
      <alignment horizontal="center" vertical="center" wrapText="1"/>
    </xf>
    <xf numFmtId="49" fontId="5" fillId="2" borderId="602" xfId="0" applyNumberFormat="1" applyFont="1" applyFill="1" applyBorder="1" applyAlignment="1">
      <alignment horizontal="center" vertical="center" wrapText="1"/>
    </xf>
    <xf numFmtId="49" fontId="5" fillId="2" borderId="603" xfId="0" applyNumberFormat="1" applyFont="1" applyFill="1" applyBorder="1" applyAlignment="1">
      <alignment horizontal="center" vertical="center" wrapText="1"/>
    </xf>
    <xf numFmtId="49" fontId="5" fillId="2" borderId="604" xfId="0" applyNumberFormat="1" applyFont="1" applyFill="1" applyBorder="1" applyAlignment="1">
      <alignment horizontal="center" vertical="center" wrapText="1"/>
    </xf>
    <xf numFmtId="49" fontId="5" fillId="2" borderId="605" xfId="0" applyNumberFormat="1" applyFont="1" applyFill="1" applyBorder="1" applyAlignment="1">
      <alignment horizontal="center" vertical="center" wrapText="1"/>
    </xf>
    <xf numFmtId="49" fontId="5" fillId="2" borderId="606" xfId="0" applyNumberFormat="1" applyFont="1" applyFill="1" applyBorder="1" applyAlignment="1">
      <alignment horizontal="center" vertical="center" wrapText="1"/>
    </xf>
    <xf numFmtId="49" fontId="5" fillId="2" borderId="607" xfId="0" applyNumberFormat="1" applyFont="1" applyFill="1" applyBorder="1" applyAlignment="1">
      <alignment horizontal="center" vertical="center" wrapText="1"/>
    </xf>
    <xf numFmtId="49" fontId="5" fillId="2" borderId="608" xfId="0" applyNumberFormat="1" applyFont="1" applyFill="1" applyBorder="1" applyAlignment="1">
      <alignment horizontal="center" vertical="center" wrapText="1"/>
    </xf>
    <xf numFmtId="49" fontId="7" fillId="2" borderId="595" xfId="0" applyNumberFormat="1" applyFont="1" applyFill="1" applyBorder="1" applyAlignment="1">
      <alignment horizontal="center" vertical="center" wrapText="1"/>
    </xf>
    <xf numFmtId="49" fontId="7" fillId="2" borderId="596" xfId="0" applyNumberFormat="1" applyFont="1" applyFill="1" applyBorder="1" applyAlignment="1">
      <alignment horizontal="center" vertical="center" wrapText="1"/>
    </xf>
    <xf numFmtId="49" fontId="7" fillId="2" borderId="675" xfId="0" applyNumberFormat="1" applyFont="1" applyFill="1" applyBorder="1" applyAlignment="1">
      <alignment horizontal="center" vertical="center" wrapText="1"/>
    </xf>
    <xf numFmtId="49" fontId="7" fillId="2" borderId="676" xfId="0" applyNumberFormat="1" applyFont="1" applyFill="1" applyBorder="1" applyAlignment="1">
      <alignment horizontal="center" vertical="center" wrapText="1"/>
    </xf>
    <xf numFmtId="49" fontId="7" fillId="2" borderId="677" xfId="0" applyNumberFormat="1" applyFont="1" applyFill="1" applyBorder="1" applyAlignment="1">
      <alignment horizontal="center" vertical="center" wrapText="1"/>
    </xf>
    <xf numFmtId="49" fontId="7" fillId="2" borderId="678" xfId="0" applyNumberFormat="1" applyFont="1" applyFill="1" applyBorder="1" applyAlignment="1">
      <alignment horizontal="center" vertical="center" wrapText="1"/>
    </xf>
    <xf numFmtId="49" fontId="7" fillId="2" borderId="679" xfId="0" applyNumberFormat="1" applyFont="1" applyFill="1" applyBorder="1" applyAlignment="1">
      <alignment horizontal="center" vertical="center" wrapText="1"/>
    </xf>
    <xf numFmtId="49" fontId="7" fillId="2" borderId="680" xfId="0" applyNumberFormat="1" applyFont="1" applyFill="1" applyBorder="1" applyAlignment="1">
      <alignment horizontal="center" vertical="center" wrapText="1"/>
    </xf>
    <xf numFmtId="49" fontId="1" fillId="0" borderId="609" xfId="0" applyNumberFormat="1" applyFont="1" applyBorder="1" applyAlignment="1">
      <alignment horizontal="center" vertical="center"/>
    </xf>
    <xf numFmtId="49" fontId="1" fillId="0" borderId="610" xfId="0" applyNumberFormat="1" applyFont="1" applyBorder="1" applyAlignment="1">
      <alignment horizontal="center" vertical="center"/>
    </xf>
    <xf numFmtId="49" fontId="1" fillId="0" borderId="611" xfId="0" applyNumberFormat="1" applyFont="1" applyBorder="1" applyAlignment="1">
      <alignment horizontal="center" vertical="center"/>
    </xf>
    <xf numFmtId="49" fontId="1" fillId="0" borderId="612" xfId="0" applyNumberFormat="1" applyFont="1" applyBorder="1" applyAlignment="1">
      <alignment horizontal="center" vertical="center"/>
    </xf>
    <xf numFmtId="49" fontId="1" fillId="0" borderId="613" xfId="0" applyNumberFormat="1" applyFont="1" applyBorder="1" applyAlignment="1">
      <alignment horizontal="center" vertical="center"/>
    </xf>
    <xf numFmtId="49" fontId="1" fillId="0" borderId="614" xfId="0" applyNumberFormat="1" applyFont="1" applyBorder="1" applyAlignment="1">
      <alignment horizontal="center" vertical="center"/>
    </xf>
    <xf numFmtId="49" fontId="1" fillId="0" borderId="615" xfId="0" applyNumberFormat="1" applyFont="1" applyBorder="1" applyAlignment="1">
      <alignment horizontal="center" vertical="center"/>
    </xf>
    <xf numFmtId="49" fontId="1" fillId="0" borderId="616" xfId="0" applyNumberFormat="1" applyFont="1" applyBorder="1" applyAlignment="1">
      <alignment horizontal="center" vertical="center"/>
    </xf>
    <xf numFmtId="49" fontId="1" fillId="0" borderId="617" xfId="0" applyNumberFormat="1" applyFont="1" applyBorder="1" applyAlignment="1">
      <alignment horizontal="center" vertical="center"/>
    </xf>
    <xf numFmtId="49" fontId="1" fillId="0" borderId="618" xfId="0" applyNumberFormat="1" applyFont="1" applyBorder="1" applyAlignment="1">
      <alignment horizontal="center" vertical="center"/>
    </xf>
    <xf numFmtId="49" fontId="1" fillId="0" borderId="619" xfId="0" applyNumberFormat="1" applyFont="1" applyBorder="1" applyAlignment="1">
      <alignment horizontal="center" vertical="center"/>
    </xf>
    <xf numFmtId="49" fontId="1" fillId="0" borderId="620" xfId="0" applyNumberFormat="1" applyFont="1" applyBorder="1" applyAlignment="1">
      <alignment horizontal="center" vertical="center"/>
    </xf>
    <xf numFmtId="49" fontId="1" fillId="0" borderId="621" xfId="0" applyNumberFormat="1" applyFont="1" applyBorder="1" applyAlignment="1">
      <alignment horizontal="center" vertical="center"/>
    </xf>
    <xf numFmtId="49" fontId="1" fillId="0" borderId="622" xfId="0" applyNumberFormat="1" applyFont="1" applyBorder="1" applyAlignment="1">
      <alignment horizontal="center" vertical="center"/>
    </xf>
    <xf numFmtId="49" fontId="1" fillId="0" borderId="623" xfId="0" applyNumberFormat="1" applyFont="1" applyBorder="1" applyAlignment="1">
      <alignment horizontal="center" vertical="center"/>
    </xf>
    <xf numFmtId="49" fontId="1" fillId="0" borderId="624" xfId="0" applyNumberFormat="1" applyFont="1" applyBorder="1" applyAlignment="1">
      <alignment horizontal="center" vertical="center"/>
    </xf>
    <xf numFmtId="49" fontId="1" fillId="0" borderId="625" xfId="0" applyNumberFormat="1" applyFont="1" applyBorder="1" applyAlignment="1">
      <alignment horizontal="center" vertical="center"/>
    </xf>
    <xf numFmtId="49" fontId="1" fillId="0" borderId="626" xfId="0" applyNumberFormat="1" applyFont="1" applyBorder="1" applyAlignment="1">
      <alignment horizontal="center" vertical="center"/>
    </xf>
    <xf numFmtId="49" fontId="1" fillId="0" borderId="627" xfId="0" applyNumberFormat="1" applyFont="1" applyBorder="1" applyAlignment="1">
      <alignment horizontal="center" vertical="center"/>
    </xf>
    <xf numFmtId="49" fontId="1" fillId="0" borderId="628" xfId="0" applyNumberFormat="1" applyFont="1" applyBorder="1" applyAlignment="1">
      <alignment horizontal="center" vertical="center"/>
    </xf>
    <xf numFmtId="49" fontId="1" fillId="0" borderId="629" xfId="0" applyNumberFormat="1" applyFont="1" applyBorder="1" applyAlignment="1">
      <alignment horizontal="center" vertical="center"/>
    </xf>
    <xf numFmtId="49" fontId="1" fillId="0" borderId="630" xfId="0" applyNumberFormat="1" applyFont="1" applyBorder="1" applyAlignment="1">
      <alignment horizontal="center" vertical="center"/>
    </xf>
    <xf numFmtId="49" fontId="1" fillId="0" borderId="631" xfId="0" applyNumberFormat="1" applyFont="1" applyBorder="1" applyAlignment="1">
      <alignment horizontal="center" vertical="center"/>
    </xf>
    <xf numFmtId="49" fontId="1" fillId="0" borderId="632" xfId="0" applyNumberFormat="1" applyFont="1" applyBorder="1" applyAlignment="1">
      <alignment horizontal="center" vertical="center"/>
    </xf>
    <xf numFmtId="49" fontId="1" fillId="0" borderId="633" xfId="0" applyNumberFormat="1" applyFont="1" applyBorder="1" applyAlignment="1">
      <alignment horizontal="center" vertical="center"/>
    </xf>
    <xf numFmtId="49" fontId="1" fillId="0" borderId="634" xfId="0" applyNumberFormat="1" applyFont="1" applyBorder="1" applyAlignment="1">
      <alignment horizontal="center" vertical="center"/>
    </xf>
    <xf numFmtId="49" fontId="1" fillId="0" borderId="635" xfId="0" applyNumberFormat="1" applyFont="1" applyBorder="1" applyAlignment="1">
      <alignment horizontal="center" vertical="center"/>
    </xf>
    <xf numFmtId="49" fontId="1" fillId="0" borderId="636" xfId="0" applyNumberFormat="1" applyFont="1" applyBorder="1" applyAlignment="1">
      <alignment horizontal="center" vertical="center"/>
    </xf>
    <xf numFmtId="49" fontId="1" fillId="0" borderId="637" xfId="0" applyNumberFormat="1" applyFont="1" applyBorder="1" applyAlignment="1">
      <alignment horizontal="center" vertical="center"/>
    </xf>
    <xf numFmtId="49" fontId="1" fillId="0" borderId="638" xfId="0" applyNumberFormat="1" applyFont="1" applyBorder="1" applyAlignment="1">
      <alignment horizontal="center" vertical="center"/>
    </xf>
    <xf numFmtId="49" fontId="1" fillId="0" borderId="639" xfId="0" applyNumberFormat="1" applyFont="1" applyBorder="1" applyAlignment="1">
      <alignment horizontal="center" vertical="center"/>
    </xf>
    <xf numFmtId="49" fontId="5" fillId="2" borderId="640" xfId="0" applyNumberFormat="1" applyFont="1" applyFill="1" applyBorder="1" applyAlignment="1">
      <alignment horizontal="center" vertical="center" wrapText="1"/>
    </xf>
    <xf numFmtId="49" fontId="5" fillId="2" borderId="641" xfId="0" applyNumberFormat="1" applyFont="1" applyFill="1" applyBorder="1" applyAlignment="1">
      <alignment horizontal="center" vertical="center" wrapText="1"/>
    </xf>
    <xf numFmtId="49" fontId="5" fillId="2" borderId="642" xfId="0" applyNumberFormat="1" applyFont="1" applyFill="1" applyBorder="1" applyAlignment="1">
      <alignment horizontal="center" vertical="center" wrapText="1"/>
    </xf>
    <xf numFmtId="49" fontId="5" fillId="2" borderId="669" xfId="0" applyNumberFormat="1" applyFont="1" applyFill="1" applyBorder="1" applyAlignment="1">
      <alignment horizontal="center" vertical="center" wrapText="1"/>
    </xf>
    <xf numFmtId="49" fontId="5" fillId="2" borderId="670" xfId="0" applyNumberFormat="1" applyFont="1" applyFill="1" applyBorder="1" applyAlignment="1">
      <alignment horizontal="center" vertical="center" wrapText="1"/>
    </xf>
    <xf numFmtId="49" fontId="5" fillId="2" borderId="671" xfId="0" applyNumberFormat="1" applyFont="1" applyFill="1" applyBorder="1" applyAlignment="1">
      <alignment horizontal="center" vertical="center" wrapText="1"/>
    </xf>
    <xf numFmtId="49" fontId="5" fillId="2" borderId="672" xfId="0" applyNumberFormat="1" applyFont="1" applyFill="1" applyBorder="1" applyAlignment="1">
      <alignment horizontal="center" vertical="center" wrapText="1"/>
    </xf>
    <xf numFmtId="49" fontId="5" fillId="2" borderId="643" xfId="0" applyNumberFormat="1" applyFont="1" applyFill="1" applyBorder="1" applyAlignment="1">
      <alignment horizontal="center" vertical="center" wrapText="1"/>
    </xf>
    <xf numFmtId="49" fontId="5" fillId="2" borderId="644" xfId="0" applyNumberFormat="1" applyFont="1" applyFill="1" applyBorder="1" applyAlignment="1">
      <alignment horizontal="center" vertical="center" wrapText="1"/>
    </xf>
    <xf numFmtId="49" fontId="5" fillId="2" borderId="645" xfId="0" applyNumberFormat="1" applyFont="1" applyFill="1" applyBorder="1" applyAlignment="1">
      <alignment horizontal="center" vertical="center" wrapText="1"/>
    </xf>
    <xf numFmtId="49" fontId="5" fillId="2" borderId="646" xfId="0" applyNumberFormat="1" applyFont="1" applyFill="1" applyBorder="1" applyAlignment="1">
      <alignment horizontal="center" vertical="center" wrapText="1"/>
    </xf>
    <xf numFmtId="49" fontId="5" fillId="2" borderId="647" xfId="0" applyNumberFormat="1" applyFont="1" applyFill="1" applyBorder="1" applyAlignment="1">
      <alignment horizontal="center" vertical="center" wrapText="1"/>
    </xf>
    <xf numFmtId="49" fontId="5" fillId="2" borderId="648" xfId="0" applyNumberFormat="1" applyFont="1" applyFill="1" applyBorder="1" applyAlignment="1">
      <alignment horizontal="center" vertical="center" wrapText="1"/>
    </xf>
    <xf numFmtId="49" fontId="5" fillId="2" borderId="649" xfId="0" applyNumberFormat="1" applyFont="1" applyFill="1" applyBorder="1" applyAlignment="1">
      <alignment horizontal="center" vertical="center" wrapText="1"/>
    </xf>
    <xf numFmtId="49" fontId="5" fillId="2" borderId="650" xfId="0" applyNumberFormat="1" applyFont="1" applyFill="1" applyBorder="1" applyAlignment="1">
      <alignment horizontal="center" vertical="center" wrapText="1"/>
    </xf>
    <xf numFmtId="49" fontId="5" fillId="2" borderId="651" xfId="0" applyNumberFormat="1" applyFont="1" applyFill="1" applyBorder="1" applyAlignment="1">
      <alignment horizontal="center" vertical="center" wrapText="1"/>
    </xf>
    <xf numFmtId="49" fontId="5" fillId="2" borderId="652" xfId="0" applyNumberFormat="1" applyFont="1" applyFill="1" applyBorder="1" applyAlignment="1">
      <alignment horizontal="center" vertical="center" wrapText="1"/>
    </xf>
    <xf numFmtId="49" fontId="5" fillId="2" borderId="653" xfId="0" applyNumberFormat="1" applyFont="1" applyFill="1" applyBorder="1" applyAlignment="1">
      <alignment horizontal="center" vertical="center" wrapText="1"/>
    </xf>
    <xf numFmtId="49" fontId="5" fillId="2" borderId="654" xfId="0" applyNumberFormat="1" applyFont="1" applyFill="1" applyBorder="1" applyAlignment="1">
      <alignment horizontal="center" vertical="center" wrapText="1"/>
    </xf>
    <xf numFmtId="49" fontId="5" fillId="2" borderId="655" xfId="0" applyNumberFormat="1" applyFont="1" applyFill="1" applyBorder="1" applyAlignment="1">
      <alignment horizontal="center" vertical="center" wrapText="1"/>
    </xf>
    <xf numFmtId="49" fontId="5" fillId="2" borderId="656" xfId="0" applyNumberFormat="1" applyFont="1" applyFill="1" applyBorder="1" applyAlignment="1">
      <alignment horizontal="center" vertical="center" wrapText="1"/>
    </xf>
    <xf numFmtId="49" fontId="5" fillId="2" borderId="657" xfId="0" applyNumberFormat="1" applyFont="1" applyFill="1" applyBorder="1" applyAlignment="1">
      <alignment horizontal="center" vertical="center" wrapText="1"/>
    </xf>
    <xf numFmtId="49" fontId="5" fillId="2" borderId="658" xfId="0" applyNumberFormat="1" applyFont="1" applyFill="1" applyBorder="1" applyAlignment="1">
      <alignment horizontal="center" vertical="center" wrapText="1"/>
    </xf>
    <xf numFmtId="49" fontId="5" fillId="2" borderId="659" xfId="0" applyNumberFormat="1" applyFont="1" applyFill="1" applyBorder="1" applyAlignment="1">
      <alignment horizontal="center" vertical="center" wrapText="1"/>
    </xf>
    <xf numFmtId="49" fontId="5" fillId="2" borderId="660" xfId="0" applyNumberFormat="1" applyFont="1" applyFill="1" applyBorder="1" applyAlignment="1">
      <alignment horizontal="center" vertical="center" wrapText="1"/>
    </xf>
    <xf numFmtId="49" fontId="5" fillId="2" borderId="661" xfId="0" applyNumberFormat="1" applyFont="1" applyFill="1" applyBorder="1" applyAlignment="1">
      <alignment horizontal="center" vertical="center" wrapText="1"/>
    </xf>
    <xf numFmtId="49" fontId="5" fillId="2" borderId="662" xfId="0" applyNumberFormat="1" applyFont="1" applyFill="1" applyBorder="1" applyAlignment="1">
      <alignment horizontal="center" vertical="center" wrapText="1"/>
    </xf>
    <xf numFmtId="49" fontId="5" fillId="2" borderId="663" xfId="0" applyNumberFormat="1" applyFont="1" applyFill="1" applyBorder="1" applyAlignment="1">
      <alignment horizontal="center" vertical="center" wrapText="1"/>
    </xf>
    <xf numFmtId="49" fontId="5" fillId="2" borderId="664" xfId="0" applyNumberFormat="1" applyFont="1" applyFill="1" applyBorder="1" applyAlignment="1">
      <alignment horizontal="center" vertical="center" wrapText="1"/>
    </xf>
    <xf numFmtId="49" fontId="5" fillId="2" borderId="665" xfId="0" applyNumberFormat="1" applyFont="1" applyFill="1" applyBorder="1" applyAlignment="1">
      <alignment horizontal="center" vertical="center" wrapText="1"/>
    </xf>
    <xf numFmtId="49" fontId="5" fillId="2" borderId="666" xfId="0" applyNumberFormat="1" applyFont="1" applyFill="1" applyBorder="1" applyAlignment="1">
      <alignment horizontal="center" vertical="center" wrapText="1"/>
    </xf>
    <xf numFmtId="49" fontId="5" fillId="2" borderId="667" xfId="0" applyNumberFormat="1" applyFont="1" applyFill="1" applyBorder="1" applyAlignment="1">
      <alignment horizontal="center" vertical="center" wrapText="1"/>
    </xf>
    <xf numFmtId="49" fontId="5" fillId="2" borderId="668" xfId="0" applyNumberFormat="1" applyFont="1" applyFill="1" applyBorder="1" applyAlignment="1">
      <alignment horizontal="center" vertical="center" wrapText="1"/>
    </xf>
    <xf numFmtId="49" fontId="5" fillId="2" borderId="681" xfId="0" applyNumberFormat="1" applyFont="1" applyFill="1" applyBorder="1" applyAlignment="1">
      <alignment horizontal="center" vertical="center" wrapText="1"/>
    </xf>
    <xf numFmtId="49" fontId="5" fillId="2" borderId="682" xfId="0" applyNumberFormat="1" applyFont="1" applyFill="1" applyBorder="1" applyAlignment="1">
      <alignment horizontal="center" vertical="center" wrapText="1"/>
    </xf>
    <xf numFmtId="49" fontId="5" fillId="2" borderId="683" xfId="0" applyNumberFormat="1" applyFont="1" applyFill="1" applyBorder="1" applyAlignment="1">
      <alignment horizontal="center" vertical="center" wrapText="1"/>
    </xf>
    <xf numFmtId="49" fontId="5" fillId="2" borderId="684" xfId="0" applyNumberFormat="1" applyFont="1" applyFill="1" applyBorder="1" applyAlignment="1">
      <alignment horizontal="center" vertical="center" wrapText="1"/>
    </xf>
    <xf numFmtId="49" fontId="5" fillId="2" borderId="685" xfId="0" applyNumberFormat="1" applyFont="1" applyFill="1" applyBorder="1" applyAlignment="1">
      <alignment horizontal="center" vertical="center" wrapText="1"/>
    </xf>
    <xf numFmtId="49" fontId="5" fillId="2" borderId="686" xfId="0" applyNumberFormat="1" applyFont="1" applyFill="1" applyBorder="1" applyAlignment="1">
      <alignment horizontal="center" vertical="center" wrapText="1"/>
    </xf>
    <xf numFmtId="49" fontId="5" fillId="2" borderId="687" xfId="0" applyNumberFormat="1" applyFont="1" applyFill="1" applyBorder="1" applyAlignment="1">
      <alignment horizontal="center" vertical="center" wrapText="1"/>
    </xf>
    <xf numFmtId="49" fontId="7" fillId="2" borderId="673" xfId="0" applyNumberFormat="1" applyFont="1" applyFill="1" applyBorder="1" applyAlignment="1">
      <alignment horizontal="center" vertical="center" wrapText="1"/>
    </xf>
    <xf numFmtId="49" fontId="7" fillId="2" borderId="674" xfId="0" applyNumberFormat="1" applyFont="1" applyFill="1" applyBorder="1" applyAlignment="1">
      <alignment horizontal="center" vertical="center" wrapText="1"/>
    </xf>
    <xf numFmtId="49" fontId="5" fillId="2" borderId="732" xfId="0" applyNumberFormat="1" applyFont="1" applyFill="1" applyBorder="1" applyAlignment="1">
      <alignment horizontal="center" vertical="center" wrapText="1"/>
    </xf>
    <xf numFmtId="49" fontId="5" fillId="2" borderId="733" xfId="0" applyNumberFormat="1" applyFont="1" applyFill="1" applyBorder="1" applyAlignment="1">
      <alignment horizontal="center" vertical="center" wrapText="1"/>
    </xf>
    <xf numFmtId="49" fontId="5" fillId="2" borderId="734" xfId="0" applyNumberFormat="1" applyFont="1" applyFill="1" applyBorder="1" applyAlignment="1">
      <alignment horizontal="center" vertical="center" wrapText="1"/>
    </xf>
    <xf numFmtId="49" fontId="5" fillId="2" borderId="735" xfId="0" applyNumberFormat="1" applyFont="1" applyFill="1" applyBorder="1" applyAlignment="1">
      <alignment horizontal="center" vertical="center" wrapText="1"/>
    </xf>
    <xf numFmtId="49" fontId="5" fillId="2" borderId="736" xfId="0" applyNumberFormat="1" applyFont="1" applyFill="1" applyBorder="1" applyAlignment="1">
      <alignment horizontal="center" vertical="center" wrapText="1"/>
    </xf>
    <xf numFmtId="49" fontId="5" fillId="2" borderId="737" xfId="0" applyNumberFormat="1" applyFont="1" applyFill="1" applyBorder="1" applyAlignment="1">
      <alignment horizontal="center" vertical="center" wrapText="1"/>
    </xf>
    <xf numFmtId="49" fontId="5" fillId="2" borderId="738" xfId="0" applyNumberFormat="1" applyFont="1" applyFill="1" applyBorder="1" applyAlignment="1">
      <alignment horizontal="center" vertical="center" wrapText="1"/>
    </xf>
    <xf numFmtId="49" fontId="5" fillId="2" borderId="739" xfId="0" applyNumberFormat="1" applyFont="1" applyFill="1" applyBorder="1" applyAlignment="1">
      <alignment horizontal="center" vertical="center" wrapText="1"/>
    </xf>
    <xf numFmtId="49" fontId="5" fillId="2" borderId="740" xfId="0" applyNumberFormat="1" applyFont="1" applyFill="1" applyBorder="1" applyAlignment="1">
      <alignment horizontal="center" vertical="center" wrapText="1"/>
    </xf>
    <xf numFmtId="49" fontId="5" fillId="2" borderId="741" xfId="0" applyNumberFormat="1" applyFont="1" applyFill="1" applyBorder="1" applyAlignment="1">
      <alignment horizontal="center" vertical="center" wrapText="1"/>
    </xf>
    <xf numFmtId="49" fontId="7" fillId="2" borderId="759" xfId="0" applyNumberFormat="1" applyFont="1" applyFill="1" applyBorder="1" applyAlignment="1">
      <alignment horizontal="center" vertical="center" wrapText="1"/>
    </xf>
    <xf numFmtId="49" fontId="1" fillId="0" borderId="688" xfId="0" applyNumberFormat="1" applyFont="1" applyBorder="1" applyAlignment="1">
      <alignment horizontal="center" vertical="center"/>
    </xf>
    <xf numFmtId="49" fontId="1" fillId="0" borderId="689" xfId="0" applyNumberFormat="1" applyFont="1" applyBorder="1" applyAlignment="1">
      <alignment horizontal="center" vertical="center"/>
    </xf>
    <xf numFmtId="49" fontId="1" fillId="0" borderId="690" xfId="0" applyNumberFormat="1" applyFont="1" applyBorder="1" applyAlignment="1">
      <alignment horizontal="center" vertical="center"/>
    </xf>
    <xf numFmtId="49" fontId="1" fillId="0" borderId="691" xfId="0" applyNumberFormat="1" applyFont="1" applyBorder="1" applyAlignment="1">
      <alignment horizontal="center" vertical="center"/>
    </xf>
    <xf numFmtId="49" fontId="1" fillId="0" borderId="692" xfId="0" applyNumberFormat="1" applyFont="1" applyBorder="1" applyAlignment="1">
      <alignment horizontal="center" vertical="center"/>
    </xf>
    <xf numFmtId="49" fontId="1" fillId="0" borderId="693" xfId="0" applyNumberFormat="1" applyFont="1" applyBorder="1" applyAlignment="1">
      <alignment horizontal="center" vertical="center"/>
    </xf>
    <xf numFmtId="49" fontId="1" fillId="0" borderId="694" xfId="0" applyNumberFormat="1" applyFont="1" applyBorder="1" applyAlignment="1">
      <alignment horizontal="center" vertical="center"/>
    </xf>
    <xf numFmtId="49" fontId="1" fillId="0" borderId="695" xfId="0" applyNumberFormat="1" applyFont="1" applyBorder="1" applyAlignment="1">
      <alignment horizontal="center" vertical="center"/>
    </xf>
    <xf numFmtId="49" fontId="1" fillId="0" borderId="696" xfId="0" applyNumberFormat="1" applyFont="1" applyBorder="1" applyAlignment="1">
      <alignment horizontal="center" vertical="center"/>
    </xf>
    <xf numFmtId="49" fontId="1" fillId="0" borderId="697" xfId="0" applyNumberFormat="1" applyFont="1" applyBorder="1" applyAlignment="1">
      <alignment horizontal="center" vertical="center"/>
    </xf>
    <xf numFmtId="49" fontId="1" fillId="0" borderId="698" xfId="0" applyNumberFormat="1" applyFont="1" applyBorder="1" applyAlignment="1">
      <alignment horizontal="center" vertical="center"/>
    </xf>
    <xf numFmtId="49" fontId="1" fillId="0" borderId="699" xfId="0" applyNumberFormat="1" applyFont="1" applyBorder="1" applyAlignment="1">
      <alignment horizontal="center" vertical="center"/>
    </xf>
    <xf numFmtId="49" fontId="1" fillId="0" borderId="700" xfId="0" applyNumberFormat="1" applyFont="1" applyBorder="1" applyAlignment="1">
      <alignment horizontal="center" vertical="center"/>
    </xf>
    <xf numFmtId="49" fontId="1" fillId="0" borderId="701" xfId="0" applyNumberFormat="1" applyFont="1" applyBorder="1" applyAlignment="1">
      <alignment horizontal="center" vertical="center"/>
    </xf>
    <xf numFmtId="49" fontId="1" fillId="0" borderId="702" xfId="0" applyNumberFormat="1" applyFont="1" applyBorder="1" applyAlignment="1">
      <alignment horizontal="center" vertical="center"/>
    </xf>
    <xf numFmtId="49" fontId="1" fillId="0" borderId="703" xfId="0" applyNumberFormat="1" applyFont="1" applyBorder="1" applyAlignment="1">
      <alignment horizontal="center" vertical="center"/>
    </xf>
    <xf numFmtId="49" fontId="1" fillId="0" borderId="704" xfId="0" applyNumberFormat="1" applyFont="1" applyBorder="1" applyAlignment="1">
      <alignment horizontal="center" vertical="center"/>
    </xf>
    <xf numFmtId="49" fontId="1" fillId="0" borderId="705" xfId="0" applyNumberFormat="1" applyFont="1" applyBorder="1" applyAlignment="1">
      <alignment horizontal="center" vertical="center"/>
    </xf>
    <xf numFmtId="49" fontId="1" fillId="0" borderId="706" xfId="0" applyNumberFormat="1" applyFont="1" applyBorder="1" applyAlignment="1">
      <alignment horizontal="center" vertical="center"/>
    </xf>
    <xf numFmtId="49" fontId="1" fillId="0" borderId="707" xfId="0" applyNumberFormat="1" applyFont="1" applyBorder="1" applyAlignment="1">
      <alignment horizontal="center" vertical="center"/>
    </xf>
    <xf numFmtId="49" fontId="1" fillId="0" borderId="708" xfId="0" applyNumberFormat="1" applyFont="1" applyBorder="1" applyAlignment="1">
      <alignment horizontal="center" vertical="center"/>
    </xf>
    <xf numFmtId="49" fontId="1" fillId="0" borderId="709" xfId="0" applyNumberFormat="1" applyFont="1" applyBorder="1" applyAlignment="1">
      <alignment horizontal="center" vertical="center"/>
    </xf>
    <xf numFmtId="49" fontId="1" fillId="0" borderId="710" xfId="0" applyNumberFormat="1" applyFont="1" applyBorder="1" applyAlignment="1">
      <alignment horizontal="center" vertical="center"/>
    </xf>
    <xf numFmtId="49" fontId="1" fillId="0" borderId="711" xfId="0" applyNumberFormat="1" applyFont="1" applyBorder="1" applyAlignment="1">
      <alignment horizontal="center" vertical="center"/>
    </xf>
    <xf numFmtId="49" fontId="1" fillId="0" borderId="712" xfId="0" applyNumberFormat="1" applyFont="1" applyBorder="1" applyAlignment="1">
      <alignment horizontal="center" vertical="center"/>
    </xf>
    <xf numFmtId="49" fontId="1" fillId="0" borderId="713" xfId="0" applyNumberFormat="1" applyFont="1" applyBorder="1" applyAlignment="1">
      <alignment horizontal="center" vertical="center"/>
    </xf>
    <xf numFmtId="49" fontId="1" fillId="0" borderId="714" xfId="0" applyNumberFormat="1" applyFont="1" applyBorder="1" applyAlignment="1">
      <alignment horizontal="center" vertical="center"/>
    </xf>
    <xf numFmtId="49" fontId="1" fillId="0" borderId="715" xfId="0" applyNumberFormat="1" applyFont="1" applyBorder="1" applyAlignment="1">
      <alignment horizontal="center" vertical="center"/>
    </xf>
    <xf numFmtId="49" fontId="1" fillId="0" borderId="716" xfId="0" applyNumberFormat="1" applyFont="1" applyBorder="1" applyAlignment="1">
      <alignment horizontal="center" vertical="center"/>
    </xf>
    <xf numFmtId="49" fontId="1" fillId="0" borderId="717" xfId="0" applyNumberFormat="1" applyFont="1" applyBorder="1" applyAlignment="1">
      <alignment horizontal="center" vertical="center"/>
    </xf>
    <xf numFmtId="49" fontId="1" fillId="0" borderId="718" xfId="0" applyNumberFormat="1" applyFont="1" applyBorder="1" applyAlignment="1">
      <alignment horizontal="center" vertical="center"/>
    </xf>
    <xf numFmtId="49" fontId="5" fillId="2" borderId="719" xfId="0" applyNumberFormat="1" applyFont="1" applyFill="1" applyBorder="1" applyAlignment="1">
      <alignment horizontal="center" vertical="center" wrapText="1"/>
    </xf>
    <xf numFmtId="49" fontId="5" fillId="2" borderId="720" xfId="0" applyNumberFormat="1" applyFont="1" applyFill="1" applyBorder="1" applyAlignment="1">
      <alignment horizontal="center" vertical="center" wrapText="1"/>
    </xf>
    <xf numFmtId="49" fontId="5" fillId="2" borderId="721" xfId="0" applyNumberFormat="1" applyFont="1" applyFill="1" applyBorder="1" applyAlignment="1">
      <alignment horizontal="center" vertical="center" wrapText="1"/>
    </xf>
    <xf numFmtId="49" fontId="5" fillId="2" borderId="748" xfId="0" applyNumberFormat="1" applyFont="1" applyFill="1" applyBorder="1" applyAlignment="1">
      <alignment horizontal="center" vertical="center" wrapText="1"/>
    </xf>
    <xf numFmtId="49" fontId="5" fillId="2" borderId="749" xfId="0" applyNumberFormat="1" applyFont="1" applyFill="1" applyBorder="1" applyAlignment="1">
      <alignment horizontal="center" vertical="center" wrapText="1"/>
    </xf>
    <xf numFmtId="49" fontId="5" fillId="2" borderId="750" xfId="0" applyNumberFormat="1" applyFont="1" applyFill="1" applyBorder="1" applyAlignment="1">
      <alignment horizontal="center" vertical="center" wrapText="1"/>
    </xf>
    <xf numFmtId="49" fontId="5" fillId="2" borderId="751" xfId="0" applyNumberFormat="1" applyFont="1" applyFill="1" applyBorder="1" applyAlignment="1">
      <alignment horizontal="center" vertical="center" wrapText="1"/>
    </xf>
    <xf numFmtId="49" fontId="5" fillId="2" borderId="722" xfId="0" applyNumberFormat="1" applyFont="1" applyFill="1" applyBorder="1" applyAlignment="1">
      <alignment horizontal="center" vertical="center" wrapText="1"/>
    </xf>
    <xf numFmtId="49" fontId="5" fillId="2" borderId="723" xfId="0" applyNumberFormat="1" applyFont="1" applyFill="1" applyBorder="1" applyAlignment="1">
      <alignment horizontal="center" vertical="center" wrapText="1"/>
    </xf>
    <xf numFmtId="49" fontId="5" fillId="2" borderId="724" xfId="0" applyNumberFormat="1" applyFont="1" applyFill="1" applyBorder="1" applyAlignment="1">
      <alignment horizontal="center" vertical="center" wrapText="1"/>
    </xf>
    <xf numFmtId="49" fontId="5" fillId="2" borderId="725" xfId="0" applyNumberFormat="1" applyFont="1" applyFill="1" applyBorder="1" applyAlignment="1">
      <alignment horizontal="center" vertical="center" wrapText="1"/>
    </xf>
    <xf numFmtId="49" fontId="5" fillId="2" borderId="726" xfId="0" applyNumberFormat="1" applyFont="1" applyFill="1" applyBorder="1" applyAlignment="1">
      <alignment horizontal="center" vertical="center" wrapText="1"/>
    </xf>
    <xf numFmtId="49" fontId="5" fillId="2" borderId="727" xfId="0" applyNumberFormat="1" applyFont="1" applyFill="1" applyBorder="1" applyAlignment="1">
      <alignment horizontal="center" vertical="center" wrapText="1"/>
    </xf>
    <xf numFmtId="49" fontId="5" fillId="2" borderId="728" xfId="0" applyNumberFormat="1" applyFont="1" applyFill="1" applyBorder="1" applyAlignment="1">
      <alignment horizontal="center" vertical="center" wrapText="1"/>
    </xf>
    <xf numFmtId="49" fontId="5" fillId="2" borderId="729" xfId="0" applyNumberFormat="1" applyFont="1" applyFill="1" applyBorder="1" applyAlignment="1">
      <alignment horizontal="center" vertical="center" wrapText="1"/>
    </xf>
    <xf numFmtId="49" fontId="5" fillId="2" borderId="730" xfId="0" applyNumberFormat="1" applyFont="1" applyFill="1" applyBorder="1" applyAlignment="1">
      <alignment horizontal="center" vertical="center" wrapText="1"/>
    </xf>
    <xf numFmtId="49" fontId="5" fillId="2" borderId="731" xfId="0" applyNumberFormat="1" applyFont="1" applyFill="1" applyBorder="1" applyAlignment="1">
      <alignment horizontal="center" vertical="center" wrapText="1"/>
    </xf>
    <xf numFmtId="49" fontId="5" fillId="2" borderId="742" xfId="0" applyNumberFormat="1" applyFont="1" applyFill="1" applyBorder="1" applyAlignment="1">
      <alignment horizontal="center" vertical="center" wrapText="1"/>
    </xf>
    <xf numFmtId="49" fontId="5" fillId="2" borderId="743" xfId="0" applyNumberFormat="1" applyFont="1" applyFill="1" applyBorder="1" applyAlignment="1">
      <alignment horizontal="center" vertical="center" wrapText="1"/>
    </xf>
    <xf numFmtId="49" fontId="5" fillId="2" borderId="744" xfId="0" applyNumberFormat="1" applyFont="1" applyFill="1" applyBorder="1" applyAlignment="1">
      <alignment horizontal="center" vertical="center" wrapText="1"/>
    </xf>
    <xf numFmtId="49" fontId="5" fillId="2" borderId="745" xfId="0" applyNumberFormat="1" applyFont="1" applyFill="1" applyBorder="1" applyAlignment="1">
      <alignment horizontal="center" vertical="center" wrapText="1"/>
    </xf>
    <xf numFmtId="49" fontId="5" fillId="2" borderId="746" xfId="0" applyNumberFormat="1" applyFont="1" applyFill="1" applyBorder="1" applyAlignment="1">
      <alignment horizontal="center" vertical="center" wrapText="1"/>
    </xf>
    <xf numFmtId="49" fontId="5" fillId="2" borderId="747" xfId="0" applyNumberFormat="1" applyFont="1" applyFill="1" applyBorder="1" applyAlignment="1">
      <alignment horizontal="center" vertical="center" wrapText="1"/>
    </xf>
    <xf numFmtId="49" fontId="5" fillId="2" borderId="760" xfId="0" applyNumberFormat="1" applyFont="1" applyFill="1" applyBorder="1" applyAlignment="1">
      <alignment horizontal="center" vertical="center" wrapText="1"/>
    </xf>
    <xf numFmtId="49" fontId="5" fillId="2" borderId="761" xfId="0" applyNumberFormat="1" applyFont="1" applyFill="1" applyBorder="1" applyAlignment="1">
      <alignment horizontal="center" vertical="center" wrapText="1"/>
    </xf>
    <xf numFmtId="49" fontId="5" fillId="2" borderId="762" xfId="0" applyNumberFormat="1" applyFont="1" applyFill="1" applyBorder="1" applyAlignment="1">
      <alignment horizontal="center" vertical="center" wrapText="1"/>
    </xf>
    <xf numFmtId="49" fontId="5" fillId="2" borderId="763" xfId="0" applyNumberFormat="1" applyFont="1" applyFill="1" applyBorder="1" applyAlignment="1">
      <alignment horizontal="center" vertical="center" wrapText="1"/>
    </xf>
    <xf numFmtId="49" fontId="5" fillId="2" borderId="764" xfId="0" applyNumberFormat="1" applyFont="1" applyFill="1" applyBorder="1" applyAlignment="1">
      <alignment horizontal="center" vertical="center" wrapText="1"/>
    </xf>
    <xf numFmtId="49" fontId="5" fillId="2" borderId="765" xfId="0" applyNumberFormat="1" applyFont="1" applyFill="1" applyBorder="1" applyAlignment="1">
      <alignment horizontal="center" vertical="center" wrapText="1"/>
    </xf>
    <xf numFmtId="49" fontId="5" fillId="2" borderId="766" xfId="0" applyNumberFormat="1" applyFont="1" applyFill="1" applyBorder="1" applyAlignment="1">
      <alignment horizontal="center" vertical="center" wrapText="1"/>
    </xf>
    <xf numFmtId="49" fontId="7" fillId="2" borderId="752" xfId="0" applyNumberFormat="1" applyFont="1" applyFill="1" applyBorder="1" applyAlignment="1">
      <alignment horizontal="center" vertical="center" wrapText="1"/>
    </xf>
    <xf numFmtId="49" fontId="7" fillId="2" borderId="753" xfId="0" applyNumberFormat="1" applyFont="1" applyFill="1" applyBorder="1" applyAlignment="1">
      <alignment horizontal="center" vertical="center" wrapText="1"/>
    </xf>
    <xf numFmtId="49" fontId="7" fillId="2" borderId="754" xfId="0" applyNumberFormat="1" applyFont="1" applyFill="1" applyBorder="1" applyAlignment="1">
      <alignment horizontal="center" vertical="center" wrapText="1"/>
    </xf>
    <xf numFmtId="49" fontId="7" fillId="2" borderId="755" xfId="0" applyNumberFormat="1" applyFont="1" applyFill="1" applyBorder="1" applyAlignment="1">
      <alignment horizontal="center" vertical="center" wrapText="1"/>
    </xf>
    <xf numFmtId="49" fontId="7" fillId="2" borderId="756" xfId="0" applyNumberFormat="1" applyFont="1" applyFill="1" applyBorder="1" applyAlignment="1">
      <alignment horizontal="center" vertical="center" wrapText="1"/>
    </xf>
    <xf numFmtId="49" fontId="7" fillId="2" borderId="757" xfId="0" applyNumberFormat="1" applyFont="1" applyFill="1" applyBorder="1" applyAlignment="1">
      <alignment horizontal="center" vertical="center" wrapText="1"/>
    </xf>
    <xf numFmtId="49" fontId="7" fillId="2" borderId="758" xfId="0" applyNumberFormat="1" applyFont="1" applyFill="1" applyBorder="1" applyAlignment="1">
      <alignment horizontal="center" vertical="center" wrapText="1"/>
    </xf>
    <xf numFmtId="49" fontId="1" fillId="0" borderId="767" xfId="0" applyNumberFormat="1" applyFont="1" applyBorder="1" applyAlignment="1">
      <alignment horizontal="center" vertical="center"/>
    </xf>
    <xf numFmtId="49" fontId="1" fillId="0" borderId="768" xfId="0" applyNumberFormat="1" applyFont="1" applyBorder="1" applyAlignment="1">
      <alignment horizontal="center" vertical="center"/>
    </xf>
    <xf numFmtId="49" fontId="1" fillId="0" borderId="769" xfId="0" applyNumberFormat="1" applyFont="1" applyBorder="1" applyAlignment="1">
      <alignment horizontal="center" vertical="center"/>
    </xf>
    <xf numFmtId="49" fontId="1" fillId="0" borderId="770" xfId="0" applyNumberFormat="1" applyFont="1" applyBorder="1" applyAlignment="1">
      <alignment horizontal="center" vertical="center"/>
    </xf>
    <xf numFmtId="49" fontId="1" fillId="0" borderId="771" xfId="0" applyNumberFormat="1" applyFont="1" applyBorder="1" applyAlignment="1">
      <alignment horizontal="center" vertical="center"/>
    </xf>
    <xf numFmtId="49" fontId="1" fillId="0" borderId="772" xfId="0" applyNumberFormat="1" applyFont="1" applyBorder="1" applyAlignment="1">
      <alignment horizontal="center" vertical="center"/>
    </xf>
    <xf numFmtId="49" fontId="1" fillId="0" borderId="773" xfId="0" applyNumberFormat="1" applyFont="1" applyBorder="1" applyAlignment="1">
      <alignment horizontal="center" vertical="center"/>
    </xf>
    <xf numFmtId="49" fontId="1" fillId="0" borderId="774" xfId="0" applyNumberFormat="1" applyFont="1" applyBorder="1" applyAlignment="1">
      <alignment horizontal="center" vertical="center"/>
    </xf>
    <xf numFmtId="49" fontId="1" fillId="0" borderId="775" xfId="0" applyNumberFormat="1" applyFont="1" applyBorder="1" applyAlignment="1">
      <alignment horizontal="center" vertical="center"/>
    </xf>
    <xf numFmtId="49" fontId="1" fillId="0" borderId="776" xfId="0" applyNumberFormat="1" applyFont="1" applyBorder="1" applyAlignment="1">
      <alignment horizontal="center" vertical="center"/>
    </xf>
    <xf numFmtId="49" fontId="1" fillId="0" borderId="777" xfId="0" applyNumberFormat="1" applyFont="1" applyBorder="1" applyAlignment="1">
      <alignment horizontal="center" vertical="center"/>
    </xf>
    <xf numFmtId="49" fontId="1" fillId="0" borderId="778" xfId="0" applyNumberFormat="1" applyFont="1" applyBorder="1" applyAlignment="1">
      <alignment horizontal="center" vertical="center"/>
    </xf>
    <xf numFmtId="49" fontId="1" fillId="0" borderId="779" xfId="0" applyNumberFormat="1" applyFont="1" applyBorder="1" applyAlignment="1">
      <alignment horizontal="center" vertical="center"/>
    </xf>
    <xf numFmtId="49" fontId="1" fillId="0" borderId="780" xfId="0" applyNumberFormat="1" applyFont="1" applyBorder="1" applyAlignment="1">
      <alignment horizontal="center" vertical="center"/>
    </xf>
    <xf numFmtId="49" fontId="1" fillId="0" borderId="781" xfId="0" applyNumberFormat="1" applyFont="1" applyBorder="1" applyAlignment="1">
      <alignment horizontal="center" vertical="center"/>
    </xf>
    <xf numFmtId="49" fontId="1" fillId="0" borderId="782" xfId="0" applyNumberFormat="1" applyFont="1" applyBorder="1" applyAlignment="1">
      <alignment horizontal="center" vertical="center"/>
    </xf>
    <xf numFmtId="49" fontId="1" fillId="0" borderId="783" xfId="0" applyNumberFormat="1" applyFont="1" applyBorder="1" applyAlignment="1">
      <alignment horizontal="center" vertical="center"/>
    </xf>
    <xf numFmtId="49" fontId="1" fillId="0" borderId="784" xfId="0" applyNumberFormat="1" applyFont="1" applyBorder="1" applyAlignment="1">
      <alignment horizontal="center" vertical="center"/>
    </xf>
    <xf numFmtId="49" fontId="1" fillId="0" borderId="785" xfId="0" applyNumberFormat="1" applyFont="1" applyBorder="1" applyAlignment="1">
      <alignment horizontal="center" vertical="center"/>
    </xf>
    <xf numFmtId="49" fontId="1" fillId="0" borderId="786" xfId="0" applyNumberFormat="1" applyFont="1" applyBorder="1" applyAlignment="1">
      <alignment horizontal="center" vertical="center"/>
    </xf>
    <xf numFmtId="49" fontId="1" fillId="0" borderId="787" xfId="0" applyNumberFormat="1" applyFont="1" applyBorder="1" applyAlignment="1">
      <alignment horizontal="center" vertical="center"/>
    </xf>
    <xf numFmtId="49" fontId="1" fillId="0" borderId="788" xfId="0" applyNumberFormat="1" applyFont="1" applyBorder="1" applyAlignment="1">
      <alignment horizontal="center" vertical="center"/>
    </xf>
    <xf numFmtId="49" fontId="1" fillId="0" borderId="789" xfId="0" applyNumberFormat="1" applyFont="1" applyBorder="1" applyAlignment="1">
      <alignment horizontal="center" vertical="center"/>
    </xf>
    <xf numFmtId="49" fontId="1" fillId="0" borderId="790" xfId="0" applyNumberFormat="1" applyFont="1" applyBorder="1" applyAlignment="1">
      <alignment horizontal="center" vertical="center"/>
    </xf>
    <xf numFmtId="49" fontId="1" fillId="0" borderId="791" xfId="0" applyNumberFormat="1" applyFont="1" applyBorder="1" applyAlignment="1">
      <alignment horizontal="center" vertical="center"/>
    </xf>
    <xf numFmtId="49" fontId="1" fillId="0" borderId="792" xfId="0" applyNumberFormat="1" applyFont="1" applyBorder="1" applyAlignment="1">
      <alignment horizontal="center" vertical="center"/>
    </xf>
    <xf numFmtId="49" fontId="1" fillId="0" borderId="793" xfId="0" applyNumberFormat="1" applyFont="1" applyBorder="1" applyAlignment="1">
      <alignment horizontal="center" vertical="center"/>
    </xf>
    <xf numFmtId="49" fontId="1" fillId="0" borderId="794" xfId="0" applyNumberFormat="1" applyFont="1" applyBorder="1" applyAlignment="1">
      <alignment horizontal="center" vertical="center"/>
    </xf>
    <xf numFmtId="49" fontId="5" fillId="2" borderId="797" xfId="0" applyNumberFormat="1" applyFont="1" applyFill="1" applyBorder="1" applyAlignment="1">
      <alignment horizontal="center" vertical="center" wrapText="1"/>
    </xf>
    <xf numFmtId="49" fontId="5" fillId="2" borderId="798" xfId="0" applyNumberFormat="1" applyFont="1" applyFill="1" applyBorder="1" applyAlignment="1">
      <alignment horizontal="center" vertical="center" wrapText="1"/>
    </xf>
    <xf numFmtId="49" fontId="5" fillId="2" borderId="799" xfId="0" applyNumberFormat="1" applyFont="1" applyFill="1" applyBorder="1" applyAlignment="1">
      <alignment horizontal="center" vertical="center" wrapText="1"/>
    </xf>
    <xf numFmtId="49" fontId="5" fillId="2" borderId="826" xfId="0" applyNumberFormat="1" applyFont="1" applyFill="1" applyBorder="1" applyAlignment="1">
      <alignment horizontal="center" vertical="center" wrapText="1"/>
    </xf>
    <xf numFmtId="49" fontId="5" fillId="2" borderId="827" xfId="0" applyNumberFormat="1" applyFont="1" applyFill="1" applyBorder="1" applyAlignment="1">
      <alignment horizontal="center" vertical="center" wrapText="1"/>
    </xf>
    <xf numFmtId="49" fontId="5" fillId="2" borderId="828" xfId="0" applyNumberFormat="1" applyFont="1" applyFill="1" applyBorder="1" applyAlignment="1">
      <alignment horizontal="center" vertical="center" wrapText="1"/>
    </xf>
    <xf numFmtId="49" fontId="5" fillId="2" borderId="829" xfId="0" applyNumberFormat="1" applyFont="1" applyFill="1" applyBorder="1" applyAlignment="1">
      <alignment horizontal="center" vertical="center" wrapText="1"/>
    </xf>
    <xf numFmtId="49" fontId="7" fillId="2" borderId="830" xfId="0" applyNumberFormat="1" applyFont="1" applyFill="1" applyBorder="1" applyAlignment="1">
      <alignment horizontal="center" vertical="center" wrapText="1"/>
    </xf>
    <xf numFmtId="49" fontId="7" fillId="2" borderId="831" xfId="0" applyNumberFormat="1" applyFont="1" applyFill="1" applyBorder="1" applyAlignment="1">
      <alignment horizontal="center" vertical="center" wrapText="1"/>
    </xf>
    <xf numFmtId="49" fontId="7" fillId="2" borderId="832" xfId="0" applyNumberFormat="1" applyFont="1" applyFill="1" applyBorder="1" applyAlignment="1">
      <alignment horizontal="center" vertical="center" wrapText="1"/>
    </xf>
    <xf numFmtId="49" fontId="7" fillId="2" borderId="833" xfId="0" applyNumberFormat="1" applyFont="1" applyFill="1" applyBorder="1" applyAlignment="1">
      <alignment horizontal="center" vertical="center" wrapText="1"/>
    </xf>
    <xf numFmtId="49" fontId="7" fillId="2" borderId="834" xfId="0" applyNumberFormat="1" applyFont="1" applyFill="1" applyBorder="1" applyAlignment="1">
      <alignment horizontal="center" vertical="center" wrapText="1"/>
    </xf>
    <xf numFmtId="49" fontId="7" fillId="2" borderId="835" xfId="0" applyNumberFormat="1" applyFont="1" applyFill="1" applyBorder="1" applyAlignment="1">
      <alignment horizontal="center" vertical="center" wrapText="1"/>
    </xf>
    <xf numFmtId="49" fontId="1" fillId="0" borderId="795" xfId="0" applyNumberFormat="1" applyFont="1" applyBorder="1" applyAlignment="1">
      <alignment horizontal="center" vertical="center"/>
    </xf>
    <xf numFmtId="49" fontId="1" fillId="0" borderId="796" xfId="0" applyNumberFormat="1" applyFont="1" applyBorder="1" applyAlignment="1">
      <alignment horizontal="center" vertical="center"/>
    </xf>
    <xf numFmtId="49" fontId="5" fillId="2" borderId="820" xfId="0" applyNumberFormat="1" applyFont="1" applyFill="1" applyBorder="1" applyAlignment="1">
      <alignment horizontal="center" vertical="center" wrapText="1"/>
    </xf>
    <xf numFmtId="49" fontId="5" fillId="2" borderId="821" xfId="0" applyNumberFormat="1" applyFont="1" applyFill="1" applyBorder="1" applyAlignment="1">
      <alignment horizontal="center" vertical="center" wrapText="1"/>
    </xf>
    <xf numFmtId="49" fontId="5" fillId="2" borderId="822" xfId="0" applyNumberFormat="1" applyFont="1" applyFill="1" applyBorder="1" applyAlignment="1">
      <alignment horizontal="center" vertical="center" wrapText="1"/>
    </xf>
    <xf numFmtId="49" fontId="5" fillId="2" borderId="823" xfId="0" applyNumberFormat="1" applyFont="1" applyFill="1" applyBorder="1" applyAlignment="1">
      <alignment horizontal="center" vertical="center" wrapText="1"/>
    </xf>
    <xf numFmtId="49" fontId="5" fillId="2" borderId="824" xfId="0" applyNumberFormat="1" applyFont="1" applyFill="1" applyBorder="1" applyAlignment="1">
      <alignment horizontal="center" vertical="center" wrapText="1"/>
    </xf>
    <xf numFmtId="49" fontId="5" fillId="2" borderId="825" xfId="0" applyNumberFormat="1" applyFont="1" applyFill="1" applyBorder="1" applyAlignment="1">
      <alignment horizontal="center" vertical="center" wrapText="1"/>
    </xf>
    <xf numFmtId="49" fontId="5" fillId="2" borderId="839" xfId="0" applyNumberFormat="1" applyFont="1" applyFill="1" applyBorder="1" applyAlignment="1">
      <alignment horizontal="center" vertical="center" wrapText="1"/>
    </xf>
    <xf numFmtId="49" fontId="5" fillId="2" borderId="840" xfId="0" applyNumberFormat="1" applyFont="1" applyFill="1" applyBorder="1" applyAlignment="1">
      <alignment horizontal="center" vertical="center" wrapText="1"/>
    </xf>
    <xf numFmtId="49" fontId="5" fillId="2" borderId="841" xfId="0" applyNumberFormat="1" applyFont="1" applyFill="1" applyBorder="1" applyAlignment="1">
      <alignment horizontal="center" vertical="center" wrapText="1"/>
    </xf>
    <xf numFmtId="49" fontId="5" fillId="2" borderId="842" xfId="0" applyNumberFormat="1" applyFont="1" applyFill="1" applyBorder="1" applyAlignment="1">
      <alignment horizontal="center" vertical="center" wrapText="1"/>
    </xf>
    <xf numFmtId="49" fontId="5" fillId="2" borderId="843" xfId="0" applyNumberFormat="1" applyFont="1" applyFill="1" applyBorder="1" applyAlignment="1">
      <alignment horizontal="center" vertical="center" wrapText="1"/>
    </xf>
    <xf numFmtId="49" fontId="5" fillId="2" borderId="844" xfId="0" applyNumberFormat="1" applyFont="1" applyFill="1" applyBorder="1" applyAlignment="1">
      <alignment horizontal="center" vertical="center" wrapText="1"/>
    </xf>
    <xf numFmtId="49" fontId="5" fillId="2" borderId="845" xfId="0" applyNumberFormat="1" applyFont="1" applyFill="1" applyBorder="1" applyAlignment="1">
      <alignment horizontal="center" vertical="center" wrapText="1"/>
    </xf>
    <xf numFmtId="49" fontId="5" fillId="2" borderId="800" xfId="0" applyNumberFormat="1" applyFont="1" applyFill="1" applyBorder="1" applyAlignment="1">
      <alignment horizontal="center" vertical="center" wrapText="1"/>
    </xf>
    <xf numFmtId="49" fontId="5" fillId="2" borderId="801" xfId="0" applyNumberFormat="1" applyFont="1" applyFill="1" applyBorder="1" applyAlignment="1">
      <alignment horizontal="center" vertical="center" wrapText="1"/>
    </xf>
    <xf numFmtId="49" fontId="5" fillId="2" borderId="802" xfId="0" applyNumberFormat="1" applyFont="1" applyFill="1" applyBorder="1" applyAlignment="1">
      <alignment horizontal="center" vertical="center" wrapText="1"/>
    </xf>
    <xf numFmtId="49" fontId="5" fillId="2" borderId="803" xfId="0" applyNumberFormat="1" applyFont="1" applyFill="1" applyBorder="1" applyAlignment="1">
      <alignment horizontal="center" vertical="center" wrapText="1"/>
    </xf>
    <xf numFmtId="49" fontId="5" fillId="2" borderId="804" xfId="0" applyNumberFormat="1" applyFont="1" applyFill="1" applyBorder="1" applyAlignment="1">
      <alignment horizontal="center" vertical="center" wrapText="1"/>
    </xf>
    <xf numFmtId="49" fontId="5" fillId="2" borderId="805" xfId="0" applyNumberFormat="1" applyFont="1" applyFill="1" applyBorder="1" applyAlignment="1">
      <alignment horizontal="center" vertical="center" wrapText="1"/>
    </xf>
    <xf numFmtId="49" fontId="5" fillId="2" borderId="806" xfId="0" applyNumberFormat="1" applyFont="1" applyFill="1" applyBorder="1" applyAlignment="1">
      <alignment horizontal="center" vertical="center" wrapText="1"/>
    </xf>
    <xf numFmtId="49" fontId="5" fillId="2" borderId="807" xfId="0" applyNumberFormat="1" applyFont="1" applyFill="1" applyBorder="1" applyAlignment="1">
      <alignment horizontal="center" vertical="center" wrapText="1"/>
    </xf>
    <xf numFmtId="49" fontId="5" fillId="2" borderId="808" xfId="0" applyNumberFormat="1" applyFont="1" applyFill="1" applyBorder="1" applyAlignment="1">
      <alignment horizontal="center" vertical="center" wrapText="1"/>
    </xf>
    <xf numFmtId="49" fontId="5" fillId="2" borderId="809" xfId="0" applyNumberFormat="1" applyFont="1" applyFill="1" applyBorder="1" applyAlignment="1">
      <alignment horizontal="center" vertical="center" wrapText="1"/>
    </xf>
    <xf numFmtId="49" fontId="5" fillId="2" borderId="810" xfId="0" applyNumberFormat="1" applyFont="1" applyFill="1" applyBorder="1" applyAlignment="1">
      <alignment horizontal="center" vertical="center" wrapText="1"/>
    </xf>
    <xf numFmtId="49" fontId="5" fillId="2" borderId="811" xfId="0" applyNumberFormat="1" applyFont="1" applyFill="1" applyBorder="1" applyAlignment="1">
      <alignment horizontal="center" vertical="center" wrapText="1"/>
    </xf>
    <xf numFmtId="49" fontId="5" fillId="2" borderId="812" xfId="0" applyNumberFormat="1" applyFont="1" applyFill="1" applyBorder="1" applyAlignment="1">
      <alignment horizontal="center" vertical="center" wrapText="1"/>
    </xf>
    <xf numFmtId="49" fontId="5" fillId="2" borderId="813" xfId="0" applyNumberFormat="1" applyFont="1" applyFill="1" applyBorder="1" applyAlignment="1">
      <alignment horizontal="center" vertical="center" wrapText="1"/>
    </xf>
    <xf numFmtId="49" fontId="5" fillId="2" borderId="814" xfId="0" applyNumberFormat="1" applyFont="1" applyFill="1" applyBorder="1" applyAlignment="1">
      <alignment horizontal="center" vertical="center" wrapText="1"/>
    </xf>
    <xf numFmtId="49" fontId="5" fillId="2" borderId="815" xfId="0" applyNumberFormat="1" applyFont="1" applyFill="1" applyBorder="1" applyAlignment="1">
      <alignment horizontal="center" vertical="center" wrapText="1"/>
    </xf>
    <xf numFmtId="49" fontId="5" fillId="2" borderId="816" xfId="0" applyNumberFormat="1" applyFont="1" applyFill="1" applyBorder="1" applyAlignment="1">
      <alignment horizontal="center" vertical="center" wrapText="1"/>
    </xf>
    <xf numFmtId="49" fontId="5" fillId="2" borderId="817" xfId="0" applyNumberFormat="1" applyFont="1" applyFill="1" applyBorder="1" applyAlignment="1">
      <alignment horizontal="center" vertical="center" wrapText="1"/>
    </xf>
    <xf numFmtId="49" fontId="5" fillId="2" borderId="818" xfId="0" applyNumberFormat="1" applyFont="1" applyFill="1" applyBorder="1" applyAlignment="1">
      <alignment horizontal="center" vertical="center" wrapText="1"/>
    </xf>
    <xf numFmtId="49" fontId="5" fillId="2" borderId="819" xfId="0" applyNumberFormat="1" applyFont="1" applyFill="1" applyBorder="1" applyAlignment="1">
      <alignment horizontal="center" vertical="center" wrapText="1"/>
    </xf>
    <xf numFmtId="49" fontId="7" fillId="2" borderId="836" xfId="0" applyNumberFormat="1" applyFont="1" applyFill="1" applyBorder="1" applyAlignment="1">
      <alignment horizontal="center" vertical="center" wrapText="1"/>
    </xf>
    <xf numFmtId="49" fontId="7" fillId="2" borderId="837" xfId="0" applyNumberFormat="1" applyFont="1" applyFill="1" applyBorder="1" applyAlignment="1">
      <alignment horizontal="center" vertical="center" wrapText="1"/>
    </xf>
    <xf numFmtId="49" fontId="7" fillId="2" borderId="83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/>
    </xf>
    <xf numFmtId="49" fontId="1" fillId="0" borderId="861" xfId="0" applyNumberFormat="1" applyFont="1" applyBorder="1" applyAlignment="1">
      <alignment horizontal="center" vertical="center"/>
    </xf>
    <xf numFmtId="49" fontId="1" fillId="0" borderId="862" xfId="0" applyNumberFormat="1" applyFont="1" applyBorder="1" applyAlignment="1">
      <alignment horizontal="center" vertical="center"/>
    </xf>
    <xf numFmtId="49" fontId="5" fillId="2" borderId="884" xfId="0" applyNumberFormat="1" applyFont="1" applyFill="1" applyBorder="1" applyAlignment="1">
      <alignment horizontal="center" vertical="center" wrapText="1"/>
    </xf>
    <xf numFmtId="49" fontId="5" fillId="2" borderId="885" xfId="0" applyNumberFormat="1" applyFont="1" applyFill="1" applyBorder="1" applyAlignment="1">
      <alignment horizontal="center" vertical="center" wrapText="1"/>
    </xf>
    <xf numFmtId="49" fontId="5" fillId="2" borderId="883" xfId="0" applyNumberFormat="1" applyFont="1" applyFill="1" applyBorder="1" applyAlignment="1">
      <alignment horizontal="center" vertical="center" wrapText="1"/>
    </xf>
    <xf numFmtId="49" fontId="1" fillId="0" borderId="846" xfId="0" applyNumberFormat="1" applyFont="1" applyBorder="1" applyAlignment="1">
      <alignment horizontal="center" vertical="center"/>
    </xf>
    <xf numFmtId="49" fontId="1" fillId="0" borderId="847" xfId="0" applyNumberFormat="1" applyFont="1" applyBorder="1" applyAlignment="1">
      <alignment horizontal="center" vertical="center"/>
    </xf>
    <xf numFmtId="49" fontId="1" fillId="0" borderId="848" xfId="0" applyNumberFormat="1" applyFont="1" applyBorder="1" applyAlignment="1">
      <alignment horizontal="center" vertical="center"/>
    </xf>
    <xf numFmtId="49" fontId="1" fillId="0" borderId="849" xfId="0" applyNumberFormat="1" applyFont="1" applyBorder="1" applyAlignment="1">
      <alignment horizontal="center" vertical="center"/>
    </xf>
    <xf numFmtId="49" fontId="1" fillId="0" borderId="850" xfId="0" applyNumberFormat="1" applyFont="1" applyBorder="1" applyAlignment="1">
      <alignment horizontal="center" vertical="center"/>
    </xf>
    <xf numFmtId="49" fontId="1" fillId="0" borderId="851" xfId="0" applyNumberFormat="1" applyFont="1" applyBorder="1" applyAlignment="1">
      <alignment horizontal="center" vertical="center"/>
    </xf>
    <xf numFmtId="49" fontId="1" fillId="0" borderId="852" xfId="0" applyNumberFormat="1" applyFont="1" applyBorder="1" applyAlignment="1">
      <alignment horizontal="center" vertical="center"/>
    </xf>
    <xf numFmtId="49" fontId="1" fillId="0" borderId="853" xfId="0" applyNumberFormat="1" applyFont="1" applyBorder="1" applyAlignment="1">
      <alignment horizontal="center" vertical="center"/>
    </xf>
    <xf numFmtId="49" fontId="1" fillId="0" borderId="854" xfId="0" applyNumberFormat="1" applyFont="1" applyBorder="1" applyAlignment="1">
      <alignment horizontal="center" vertical="center"/>
    </xf>
    <xf numFmtId="49" fontId="1" fillId="0" borderId="855" xfId="0" applyNumberFormat="1" applyFont="1" applyBorder="1" applyAlignment="1">
      <alignment horizontal="center" vertical="center"/>
    </xf>
    <xf numFmtId="49" fontId="1" fillId="0" borderId="856" xfId="0" applyNumberFormat="1" applyFont="1" applyBorder="1" applyAlignment="1">
      <alignment horizontal="center" vertical="center"/>
    </xf>
    <xf numFmtId="49" fontId="1" fillId="0" borderId="857" xfId="0" applyNumberFormat="1" applyFont="1" applyBorder="1" applyAlignment="1">
      <alignment horizontal="center" vertical="center"/>
    </xf>
    <xf numFmtId="49" fontId="1" fillId="0" borderId="858" xfId="0" applyNumberFormat="1" applyFont="1" applyBorder="1" applyAlignment="1">
      <alignment horizontal="center" vertical="center"/>
    </xf>
    <xf numFmtId="49" fontId="1" fillId="0" borderId="859" xfId="0" applyNumberFormat="1" applyFont="1" applyBorder="1" applyAlignment="1">
      <alignment horizontal="center" vertical="center"/>
    </xf>
    <xf numFmtId="49" fontId="1" fillId="0" borderId="860" xfId="0" applyNumberFormat="1" applyFont="1" applyBorder="1" applyAlignment="1">
      <alignment horizontal="center" vertical="center"/>
    </xf>
    <xf numFmtId="49" fontId="5" fillId="2" borderId="85" xfId="0" applyNumberFormat="1" applyFont="1" applyFill="1" applyBorder="1" applyAlignment="1">
      <alignment horizontal="center" vertical="center" wrapText="1"/>
    </xf>
    <xf numFmtId="49" fontId="5" fillId="2" borderId="882" xfId="0" applyNumberFormat="1" applyFont="1" applyFill="1" applyBorder="1" applyAlignment="1">
      <alignment horizontal="center" vertical="center" wrapText="1"/>
    </xf>
    <xf numFmtId="49" fontId="5" fillId="2" borderId="886" xfId="0" applyNumberFormat="1" applyFont="1" applyFill="1" applyBorder="1" applyAlignment="1">
      <alignment horizontal="center" vertical="center" wrapText="1"/>
    </xf>
    <xf numFmtId="49" fontId="5" fillId="2" borderId="866" xfId="0" applyNumberFormat="1" applyFont="1" applyFill="1" applyBorder="1" applyAlignment="1">
      <alignment horizontal="center" vertical="center" wrapText="1"/>
    </xf>
    <xf numFmtId="49" fontId="5" fillId="2" borderId="867" xfId="0" applyNumberFormat="1" applyFont="1" applyFill="1" applyBorder="1" applyAlignment="1">
      <alignment horizontal="center" vertical="center" wrapText="1"/>
    </xf>
    <xf numFmtId="49" fontId="5" fillId="2" borderId="868" xfId="0" applyNumberFormat="1" applyFont="1" applyFill="1" applyBorder="1" applyAlignment="1">
      <alignment horizontal="center" vertical="center" wrapText="1"/>
    </xf>
    <xf numFmtId="49" fontId="5" fillId="2" borderId="869" xfId="0" applyNumberFormat="1" applyFont="1" applyFill="1" applyBorder="1" applyAlignment="1">
      <alignment horizontal="center" vertical="center" wrapText="1"/>
    </xf>
    <xf numFmtId="49" fontId="5" fillId="2" borderId="870" xfId="0" applyNumberFormat="1" applyFont="1" applyFill="1" applyBorder="1" applyAlignment="1">
      <alignment horizontal="center" vertical="center" wrapText="1"/>
    </xf>
    <xf numFmtId="49" fontId="5" fillId="2" borderId="871" xfId="0" applyNumberFormat="1" applyFont="1" applyFill="1" applyBorder="1" applyAlignment="1">
      <alignment horizontal="center" vertical="center" wrapText="1"/>
    </xf>
    <xf numFmtId="49" fontId="5" fillId="2" borderId="872" xfId="0" applyNumberFormat="1" applyFont="1" applyFill="1" applyBorder="1" applyAlignment="1">
      <alignment horizontal="center" vertical="center" wrapText="1"/>
    </xf>
    <xf numFmtId="49" fontId="5" fillId="2" borderId="873" xfId="0" applyNumberFormat="1" applyFont="1" applyFill="1" applyBorder="1" applyAlignment="1">
      <alignment horizontal="center" vertical="center" wrapText="1"/>
    </xf>
    <xf numFmtId="49" fontId="5" fillId="2" borderId="874" xfId="0" applyNumberFormat="1" applyFont="1" applyFill="1" applyBorder="1" applyAlignment="1">
      <alignment horizontal="center" vertical="center" wrapText="1"/>
    </xf>
    <xf numFmtId="49" fontId="5" fillId="2" borderId="875" xfId="0" applyNumberFormat="1" applyFont="1" applyFill="1" applyBorder="1" applyAlignment="1">
      <alignment horizontal="center" vertical="center" wrapText="1"/>
    </xf>
    <xf numFmtId="49" fontId="5" fillId="2" borderId="876" xfId="0" applyNumberFormat="1" applyFont="1" applyFill="1" applyBorder="1" applyAlignment="1">
      <alignment horizontal="center" vertical="center" wrapText="1"/>
    </xf>
    <xf numFmtId="49" fontId="5" fillId="2" borderId="877" xfId="0" applyNumberFormat="1" applyFont="1" applyFill="1" applyBorder="1" applyAlignment="1">
      <alignment horizontal="center" vertical="center" wrapText="1"/>
    </xf>
    <xf numFmtId="49" fontId="5" fillId="2" borderId="887" xfId="0" applyNumberFormat="1" applyFont="1" applyFill="1" applyBorder="1" applyAlignment="1">
      <alignment horizontal="center" vertical="center" wrapText="1"/>
    </xf>
    <xf numFmtId="49" fontId="5" fillId="2" borderId="888" xfId="0" applyNumberFormat="1" applyFont="1" applyFill="1" applyBorder="1" applyAlignment="1">
      <alignment horizontal="center" vertical="center" wrapText="1"/>
    </xf>
    <xf numFmtId="49" fontId="5" fillId="2" borderId="889" xfId="0" applyNumberFormat="1" applyFont="1" applyFill="1" applyBorder="1" applyAlignment="1">
      <alignment horizontal="center" vertical="center" wrapText="1"/>
    </xf>
    <xf numFmtId="49" fontId="5" fillId="2" borderId="890" xfId="0" applyNumberFormat="1" applyFont="1" applyFill="1" applyBorder="1" applyAlignment="1">
      <alignment horizontal="center" vertical="center" wrapText="1"/>
    </xf>
    <xf numFmtId="49" fontId="5" fillId="2" borderId="863" xfId="0" applyNumberFormat="1" applyFont="1" applyFill="1" applyBorder="1" applyAlignment="1">
      <alignment horizontal="center" vertical="center" wrapText="1"/>
    </xf>
    <xf numFmtId="49" fontId="5" fillId="2" borderId="864" xfId="0" applyNumberFormat="1" applyFont="1" applyFill="1" applyBorder="1" applyAlignment="1">
      <alignment horizontal="center" vertical="center" wrapText="1"/>
    </xf>
    <xf numFmtId="49" fontId="5" fillId="2" borderId="865" xfId="0" applyNumberFormat="1" applyFont="1" applyFill="1" applyBorder="1" applyAlignment="1">
      <alignment horizontal="center" vertical="center" wrapText="1"/>
    </xf>
    <xf numFmtId="49" fontId="5" fillId="2" borderId="878" xfId="0" applyNumberFormat="1" applyFont="1" applyFill="1" applyBorder="1" applyAlignment="1">
      <alignment horizontal="center" vertical="center" wrapText="1"/>
    </xf>
    <xf numFmtId="49" fontId="5" fillId="2" borderId="879" xfId="0" applyNumberFormat="1" applyFont="1" applyFill="1" applyBorder="1" applyAlignment="1">
      <alignment horizontal="center" vertical="center" wrapText="1"/>
    </xf>
    <xf numFmtId="49" fontId="5" fillId="2" borderId="880" xfId="0" applyNumberFormat="1" applyFont="1" applyFill="1" applyBorder="1" applyAlignment="1">
      <alignment horizontal="center" vertical="center" wrapText="1"/>
    </xf>
    <xf numFmtId="49" fontId="5" fillId="2" borderId="88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387"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strike val="0"/>
        <u val="none"/>
        <sz val="12"/>
        <color rgb="FF000000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13" formatCode="0%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13" formatCode="0%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13" formatCode="0%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13" formatCode="0%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13" formatCode="0%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13" formatCode="0%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  <dxf>
      <font>
        <b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13" formatCode="0%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/>
        <right style="medium">
          <color theme="9" tint="-0.24994659260841701"/>
        </right>
        <top/>
        <bottom/>
        <vertical/>
        <horizontal/>
      </border>
    </dxf>
    <dxf>
      <font>
        <strike val="0"/>
        <u val="none"/>
        <sz val="12"/>
        <color theme="1"/>
        <name val="Cambria"/>
      </font>
      <numFmt numFmtId="0" formatCode="General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 style="medium">
          <color theme="9" tint="-0.24994659260841701"/>
        </right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/>
        <right style="medium">
          <color theme="9" tint="-0.24994659260841701"/>
        </right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strike val="0"/>
        <u val="none"/>
        <sz val="12"/>
        <color theme="1"/>
        <name val="Cambria"/>
      </font>
      <alignment horizontal="center" vertical="center" textRotation="0" wrapText="1"/>
      <border>
        <left style="medium">
          <color theme="9" tint="-0.24994659260841701"/>
        </left>
        <right/>
        <top style="medium">
          <color rgb="FF000000"/>
        </top>
        <bottom style="medium">
          <color rgb="FF000000"/>
        </bottom>
        <vertical/>
        <horizontal style="medium">
          <color rgb="FF000000"/>
        </horizontal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theme="9" tint="-0.24994659260841701"/>
        </left>
        <right/>
        <top/>
        <bottom/>
        <vertical/>
        <horizontal/>
      </border>
    </dxf>
    <dxf>
      <font>
        <b val="0"/>
        <i val="0"/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numFmt numFmtId="30" formatCode="@"/>
      <alignment horizontal="center" vertical="center" textRotation="0" wrapText="0" shrinkToFit="0"/>
      <border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theme="1"/>
        <name val="Cambria"/>
      </font>
      <border>
        <left style="medium">
          <color theme="9" tint="-0.24994659260841701"/>
        </left>
        <right style="medium">
          <color rgb="FF000000"/>
        </right>
        <top/>
        <bottom/>
        <vertical style="medium">
          <color rgb="FF000000"/>
        </vertical>
        <horizontal/>
      </border>
    </dxf>
    <dxf>
      <font>
        <strike val="0"/>
        <u val="none"/>
        <sz val="12"/>
        <color rgb="FF000000"/>
        <name val="Cambria"/>
      </font>
      <alignment horizontal="general" vertical="center" textRotation="0" wrapText="1"/>
    </dxf>
    <dxf>
      <font>
        <strike val="0"/>
        <u val="none"/>
        <sz val="10"/>
        <color theme="1"/>
        <name val="Cambria"/>
      </font>
      <alignment horizontal="general" vertical="center" textRotation="0" wrapText="1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3564789101112" displayName="Таблица13564789101112" ref="A8:AK12" totalsRowShown="0" headerRowDxfId="386" dataDxfId="385">
  <autoFilter ref="A8:AK12"/>
  <tableColumns count="37">
    <tableColumn id="1" name="№ п/п" dataDxfId="384"/>
    <tableColumn id="2" name="Уникальный код1" dataDxfId="383"/>
    <tableColumn id="3" name="Гражданство" dataDxfId="382"/>
    <tableColumn id="4" name="Дата проведения тестирования" dataDxfId="381"/>
    <tableColumn id="5" name="Вариант УЧ" dataDxfId="380"/>
    <tableColumn id="6" name="Д1" dataDxfId="379"/>
    <tableColumn id="7" name="Д2" dataDxfId="378"/>
    <tableColumn id="8" name="М1" dataDxfId="377"/>
    <tableColumn id="9" name="М2" dataDxfId="376"/>
    <tableColumn id="10" name="М3" dataDxfId="375"/>
    <tableColumn id="11" name="Ч1" dataDxfId="374"/>
    <tableColumn id="12" name="Ч2" dataDxfId="373"/>
    <tableColumn id="13" name="Ч3" dataDxfId="372"/>
    <tableColumn id="14" name="П1" dataDxfId="371"/>
    <tableColumn id="15" name="П2" dataDxfId="370"/>
    <tableColumn id="16" name="Вариант ПЧ" dataDxfId="369"/>
    <tableColumn id="17" name="З5" dataDxfId="368"/>
    <tableColumn id="18" name="З6" dataDxfId="367"/>
    <tableColumn id="19" name="З7" dataDxfId="366"/>
    <tableColumn id="20" name="З8" dataDxfId="365"/>
    <tableColumn id="21" name="И1" dataDxfId="364"/>
    <tableColumn id="22" name="И2" dataDxfId="363"/>
    <tableColumn id="23" name="И3" dataDxfId="362"/>
    <tableColumn id="24" name="И4" dataDxfId="361"/>
    <tableColumn id="25" name="З10" dataDxfId="360"/>
    <tableColumn id="26" name="З11" dataDxfId="359"/>
    <tableColumn id="27" name="З12" dataDxfId="358"/>
    <tableColumn id="28" name="З13" dataDxfId="357"/>
    <tableColumn id="29" name="З14" dataDxfId="356"/>
    <tableColumn id="30" name="З15" dataDxfId="355"/>
    <tableColumn id="31" name="Сумма ПБ за УЧ" dataDxfId="354">
      <calculatedColumnFormula>SUM(Таблица13564789101112[[#This Row],[Д1]:[П2]])</calculatedColumnFormula>
    </tableColumn>
    <tableColumn id="32" name="Сумма ПБ за ПЧ" dataDxfId="353">
      <calculatedColumnFormula>SUM(Таблица13564789101112[[#This Row],[З5]:[З15]])</calculatedColumnFormula>
    </tableColumn>
    <tableColumn id="33" name="Общее количество  ПБ" dataDxfId="352">
      <calculatedColumnFormula>Таблица13564789101112[[#This Row],[Сумма ПБ за УЧ]]+Таблица13564789101112[[#This Row],[Сумма ПБ за ПЧ]]</calculatedColumnFormula>
    </tableColumn>
    <tableColumn id="34" name="Процент от макс. количества ПБ" dataDxfId="351">
      <calculatedColumnFormula>Таблица13564789101112[[#This Row],[Общее количество  ПБ]]/24</calculatedColumnFormula>
    </tableColumn>
    <tableColumn id="35" name="Достижение _x000a_22 ПБ _x000a_(мин.ПБ успешности)" dataDxfId="350"/>
    <tableColumn id="36" name="Достижение_x000a_9 ПБ _x000a_за УЧ" dataDxfId="349"/>
    <tableColumn id="37" name="Успешность прохождения тестирования_x000a_(да / нет)" dataDxfId="348">
      <calculatedColumnFormula>IF(#REF!&gt;=90%, да, нет)</calculatedColumnFormula>
    </tableColumn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id="2" name="Таблица135647891011" displayName="Таблица135647891011" ref="A9:AK13" totalsRowShown="0" headerRowDxfId="347" dataDxfId="346">
  <autoFilter ref="A9:AK13"/>
  <tableColumns count="37">
    <tableColumn id="1" name="№ п/п" dataDxfId="345"/>
    <tableColumn id="2" name="Уникальный код1" dataDxfId="344"/>
    <tableColumn id="3" name="Гражданство" dataDxfId="343"/>
    <tableColumn id="4" name="Дата проведения тестирования" dataDxfId="342"/>
    <tableColumn id="5" name="Вариант УЧ" dataDxfId="341"/>
    <tableColumn id="6" name="Д1" dataDxfId="340"/>
    <tableColumn id="7" name="Д2" dataDxfId="339"/>
    <tableColumn id="8" name="М1" dataDxfId="338"/>
    <tableColumn id="9" name="М2" dataDxfId="337"/>
    <tableColumn id="10" name="М3" dataDxfId="336"/>
    <tableColumn id="11" name="Ч1" dataDxfId="335"/>
    <tableColumn id="12" name="Ч2" dataDxfId="334"/>
    <tableColumn id="13" name="Ч3" dataDxfId="333"/>
    <tableColumn id="14" name="П1" dataDxfId="332"/>
    <tableColumn id="15" name="П2" dataDxfId="331"/>
    <tableColumn id="16" name="Вариант ПЧ" dataDxfId="330"/>
    <tableColumn id="17" name="З5" dataDxfId="329"/>
    <tableColumn id="18" name="З6" dataDxfId="328"/>
    <tableColumn id="19" name="З7" dataDxfId="327"/>
    <tableColumn id="20" name="З8" dataDxfId="326"/>
    <tableColumn id="21" name="И1" dataDxfId="325"/>
    <tableColumn id="22" name="И2" dataDxfId="324"/>
    <tableColumn id="23" name="И3" dataDxfId="323"/>
    <tableColumn id="24" name="И4" dataDxfId="322"/>
    <tableColumn id="25" name="З10" dataDxfId="321"/>
    <tableColumn id="26" name="З11" dataDxfId="320"/>
    <tableColumn id="27" name="З12" dataDxfId="319"/>
    <tableColumn id="28" name="З13" dataDxfId="318"/>
    <tableColumn id="29" name="З14" dataDxfId="317"/>
    <tableColumn id="30" name="З15" dataDxfId="316"/>
    <tableColumn id="31" name="Сумма ПБ за УЧ" dataDxfId="315">
      <calculatedColumnFormula>SUM(Таблица135647891011[[#This Row],[Д1]:[П2]])</calculatedColumnFormula>
    </tableColumn>
    <tableColumn id="32" name="Сумма ПБ за ПЧ" dataDxfId="314">
      <calculatedColumnFormula>SUM(Таблица135647891011[[#This Row],[З5]:[З15]])</calculatedColumnFormula>
    </tableColumn>
    <tableColumn id="33" name="Общее количество  ПБ" dataDxfId="313">
      <calculatedColumnFormula>Таблица135647891011[[#This Row],[Сумма ПБ за УЧ]]+Таблица135647891011[[#This Row],[Сумма ПБ за ПЧ]]</calculatedColumnFormula>
    </tableColumn>
    <tableColumn id="34" name="Процент от макс. количества ПБ" dataDxfId="312">
      <calculatedColumnFormula>Таблица135647891011[[#This Row],[Общее количество  ПБ]]/24</calculatedColumnFormula>
    </tableColumn>
    <tableColumn id="35" name="Достижение _x000a_22 ПБ _x000a_(мин.ПБ успешности)" dataDxfId="311"/>
    <tableColumn id="36" name="Достижение_x000a_9 ПБ _x000a_за УЧ" dataDxfId="310"/>
    <tableColumn id="37" name="Успешность прохождения тестирования_x000a_(да / нет)" dataDxfId="309">
      <calculatedColumnFormula>IF(#REF!&gt;=90%, да, нет)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3" name="Таблица1356478910" displayName="Таблица1356478910" ref="A8:AI12" totalsRowShown="0" headerRowDxfId="308" dataDxfId="307">
  <autoFilter ref="A8:AI12"/>
  <tableColumns count="35">
    <tableColumn id="1" name="№ п/п" dataDxfId="306"/>
    <tableColumn id="2" name="Уникальный код1" dataDxfId="305"/>
    <tableColumn id="3" name="Гражданство" dataDxfId="304"/>
    <tableColumn id="4" name="Дата проведения тестирования" dataDxfId="303"/>
    <tableColumn id="5" name="Вариант УЧ" dataDxfId="302"/>
    <tableColumn id="6" name="Д1" dataDxfId="301"/>
    <tableColumn id="7" name="М1" dataDxfId="300"/>
    <tableColumn id="8" name="М2" dataDxfId="299"/>
    <tableColumn id="9" name="Ч1" dataDxfId="298"/>
    <tableColumn id="10" name="Ч2" dataDxfId="297"/>
    <tableColumn id="11" name="Ч3" dataDxfId="296"/>
    <tableColumn id="12" name="П1" dataDxfId="295"/>
    <tableColumn id="13" name="П2" dataDxfId="294"/>
    <tableColumn id="14" name="П3" dataDxfId="293"/>
    <tableColumn id="15" name="П4" dataDxfId="292"/>
    <tableColumn id="16" name="Вариант ПЧ" dataDxfId="291"/>
    <tableColumn id="17" name="З5" dataDxfId="290"/>
    <tableColumn id="18" name="З6" dataDxfId="289"/>
    <tableColumn id="19" name="З7" dataDxfId="288"/>
    <tableColumn id="20" name="З8" dataDxfId="287"/>
    <tableColumn id="21" name="З9" dataDxfId="286"/>
    <tableColumn id="22" name="З10" dataDxfId="285"/>
    <tableColumn id="23" name="З11" dataDxfId="284"/>
    <tableColumn id="24" name="З12" dataDxfId="283"/>
    <tableColumn id="25" name="Р1" dataDxfId="282"/>
    <tableColumn id="26" name="Р2" dataDxfId="281"/>
    <tableColumn id="27" name="Р3" dataDxfId="280"/>
    <tableColumn id="28" name="Р4" dataDxfId="279"/>
    <tableColumn id="29" name="Сумма ПБ за УЧ" dataDxfId="278">
      <calculatedColumnFormula>SUM(Таблица1356478910[[#This Row],[Д1]:[П4]])</calculatedColumnFormula>
    </tableColumn>
    <tableColumn id="30" name="Сумма ПБ за ПЧ" dataDxfId="277">
      <calculatedColumnFormula>SUM(Таблица1356478910[[#This Row],[З5]:[Р4]])</calculatedColumnFormula>
    </tableColumn>
    <tableColumn id="31" name="Общее количество  ПБ" dataDxfId="276">
      <calculatedColumnFormula>Таблица1356478910[[#This Row],[Сумма ПБ за УЧ]]+Таблица1356478910[[#This Row],[Сумма ПБ за ПЧ]]</calculatedColumnFormula>
    </tableColumn>
    <tableColumn id="32" name="Процент от макс. количества ПБ" dataDxfId="275">
      <calculatedColumnFormula>Таблица1356478910[[#This Row],[Общее количество  ПБ]]/22</calculatedColumnFormula>
    </tableColumn>
    <tableColumn id="33" name="Достижение _x000a_20 ПБ _x000a_(мин.ПБ успешности)" dataDxfId="274"/>
    <tableColumn id="34" name="Достижение_x000a_9 ПБ _x000a_за УЧ" dataDxfId="273"/>
    <tableColumn id="35" name="Успешность прохождения тестирования_x000a_(да / нет)" dataDxfId="272">
      <calculatedColumnFormula>IF(#REF!&gt;=90%, да, нет)</calculatedColumnFormula>
    </tableColumn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id="4" name="Таблица13564789" displayName="Таблица13564789" ref="A8:AI12" totalsRowShown="0" headerRowDxfId="271" dataDxfId="270">
  <autoFilter ref="A8:AI12"/>
  <tableColumns count="35">
    <tableColumn id="1" name="№ п/п" dataDxfId="269"/>
    <tableColumn id="2" name="Уникальный код1" dataDxfId="268"/>
    <tableColumn id="3" name="Гражданство" dataDxfId="267"/>
    <tableColumn id="4" name="Дата проведения тестирования" dataDxfId="266"/>
    <tableColumn id="5" name="Вариант УЧ" dataDxfId="265"/>
    <tableColumn id="6" name="Д1" dataDxfId="264"/>
    <tableColumn id="7" name="М1" dataDxfId="263"/>
    <tableColumn id="8" name="М2" dataDxfId="262"/>
    <tableColumn id="9" name="Ч1" dataDxfId="261"/>
    <tableColumn id="10" name="Ч2" dataDxfId="260"/>
    <tableColumn id="11" name="Ч3" dataDxfId="259"/>
    <tableColumn id="12" name="П1" dataDxfId="258"/>
    <tableColumn id="13" name="П2" dataDxfId="257"/>
    <tableColumn id="14" name="П3" dataDxfId="256"/>
    <tableColumn id="15" name="П4" dataDxfId="255"/>
    <tableColumn id="16" name="Вариант ПЧ" dataDxfId="254"/>
    <tableColumn id="17" name="З5" dataDxfId="253"/>
    <tableColumn id="18" name="З6" dataDxfId="252"/>
    <tableColumn id="19" name="З7" dataDxfId="251"/>
    <tableColumn id="20" name="З8" dataDxfId="250"/>
    <tableColumn id="21" name="З9" dataDxfId="249"/>
    <tableColumn id="22" name="З10" dataDxfId="248"/>
    <tableColumn id="23" name="З11" dataDxfId="247"/>
    <tableColumn id="24" name="З12" dataDxfId="246"/>
    <tableColumn id="25" name="Р1" dataDxfId="245"/>
    <tableColumn id="26" name="Р2" dataDxfId="244"/>
    <tableColumn id="27" name="Р3" dataDxfId="243"/>
    <tableColumn id="28" name="Р4" dataDxfId="242"/>
    <tableColumn id="29" name="Сумма ПБ за УЧ" dataDxfId="241">
      <calculatedColumnFormula>SUM(Таблица13564789[[#This Row],[Д1]:[П4]])</calculatedColumnFormula>
    </tableColumn>
    <tableColumn id="30" name="Сумма ПБ за ПЧ" dataDxfId="240">
      <calculatedColumnFormula>SUM(Таблица13564789[[#This Row],[З5]:[Р4]])</calculatedColumnFormula>
    </tableColumn>
    <tableColumn id="31" name="Общее количество  ПБ" dataDxfId="239">
      <calculatedColumnFormula>Таблица13564789[[#This Row],[Сумма ПБ за УЧ]]+Таблица13564789[[#This Row],[Сумма ПБ за ПЧ]]</calculatedColumnFormula>
    </tableColumn>
    <tableColumn id="32" name="Процент от макс. количества ПБ" dataDxfId="238">
      <calculatedColumnFormula>Таблица13564789[[#This Row],[Общее количество  ПБ]]/22</calculatedColumnFormula>
    </tableColumn>
    <tableColumn id="33" name="Достижение _x000a_20 ПБ _x000a_(мин.ПБ успешности)" dataDxfId="237"/>
    <tableColumn id="34" name="Достижение_x000a_9 ПБ _x000a_за УЧ" dataDxfId="236"/>
    <tableColumn id="35" name="Успешность прохождения тестирования_x000a_(да / нет)" dataDxfId="235">
      <calculatedColumnFormula>IF(#REF!&gt;=90%, да, нет)</calculatedColumnFormula>
    </tableColumn>
  </tableColumns>
  <tableStyleInfo name="TableStyleLight14" showFirstColumn="0" showLastColumn="0" showRowStripes="1" showColumnStripes="0"/>
</table>
</file>

<file path=xl/tables/table5.xml><?xml version="1.0" encoding="utf-8"?>
<table xmlns="http://schemas.openxmlformats.org/spreadsheetml/2006/main" id="5" name="Таблица1356478" displayName="Таблица1356478" ref="A8:AI12" totalsRowShown="0" headerRowDxfId="234" dataDxfId="233">
  <autoFilter ref="A8:AI12"/>
  <tableColumns count="35">
    <tableColumn id="1" name="№ п/п" dataDxfId="232"/>
    <tableColumn id="2" name="Уникальный код1" dataDxfId="231"/>
    <tableColumn id="3" name="Гражданство" dataDxfId="230"/>
    <tableColumn id="4" name="Дата проведения тестирования" dataDxfId="229"/>
    <tableColumn id="5" name="Вариант УЧ" dataDxfId="228"/>
    <tableColumn id="6" name="Д1" dataDxfId="227"/>
    <tableColumn id="7" name="М1" dataDxfId="226"/>
    <tableColumn id="8" name="М2" dataDxfId="225"/>
    <tableColumn id="9" name="Ч1" dataDxfId="224"/>
    <tableColumn id="10" name="Ч2" dataDxfId="223"/>
    <tableColumn id="11" name="Ч3" dataDxfId="222"/>
    <tableColumn id="12" name="П1" dataDxfId="221"/>
    <tableColumn id="13" name="П2" dataDxfId="220"/>
    <tableColumn id="14" name="П3" dataDxfId="219"/>
    <tableColumn id="15" name="П4" dataDxfId="218"/>
    <tableColumn id="16" name="Вариант ПЧ" dataDxfId="217"/>
    <tableColumn id="17" name="З5" dataDxfId="216"/>
    <tableColumn id="18" name="З6" dataDxfId="215"/>
    <tableColumn id="19" name="З7" dataDxfId="214"/>
    <tableColumn id="20" name="З8" dataDxfId="213"/>
    <tableColumn id="21" name="З9" dataDxfId="212"/>
    <tableColumn id="22" name="З10" dataDxfId="211"/>
    <tableColumn id="23" name="З11" dataDxfId="210"/>
    <tableColumn id="24" name="З12" dataDxfId="209"/>
    <tableColumn id="25" name="Р1" dataDxfId="208"/>
    <tableColumn id="26" name="Р2" dataDxfId="207"/>
    <tableColumn id="27" name="Р3" dataDxfId="206"/>
    <tableColumn id="28" name="Р4" dataDxfId="205"/>
    <tableColumn id="29" name="Сумма ПБ за УЧ" dataDxfId="204">
      <calculatedColumnFormula>SUM(Таблица1356478[[#This Row],[Д1]:[П4]])</calculatedColumnFormula>
    </tableColumn>
    <tableColumn id="30" name="Сумма ПБ за ПЧ" dataDxfId="203">
      <calculatedColumnFormula>SUM(Таблица1356478[[#This Row],[З5]:[Р4]])</calculatedColumnFormula>
    </tableColumn>
    <tableColumn id="31" name="Общее количество  ПБ" dataDxfId="202">
      <calculatedColumnFormula>Таблица1356478[[#This Row],[Сумма ПБ за УЧ]]+Таблица1356478[[#This Row],[Сумма ПБ за ПЧ]]</calculatedColumnFormula>
    </tableColumn>
    <tableColumn id="32" name="Процент от макс. количества ПБ" dataDxfId="201">
      <calculatedColumnFormula>Таблица1356478[[#This Row],[Общее количество  ПБ]]/22</calculatedColumnFormula>
    </tableColumn>
    <tableColumn id="33" name="Достижение _x000a_20 ПБ _x000a_(мин.ПБ успешности)" dataDxfId="200"/>
    <tableColumn id="34" name="Достижение_x000a_9 ПБ _x000a_за УЧ" dataDxfId="199"/>
    <tableColumn id="35" name="Успешность прохождения тестирования_x000a_(да / нет)" dataDxfId="198">
      <calculatedColumnFormula>IF(#REF!&gt;=90%, да, нет)</calculatedColumnFormula>
    </tableColumn>
  </tableColumns>
  <tableStyleInfo name="TableStyleLight14" showFirstColumn="0" showLastColumn="0" showRowStripes="1" showColumnStripes="0"/>
</table>
</file>

<file path=xl/tables/table6.xml><?xml version="1.0" encoding="utf-8"?>
<table xmlns="http://schemas.openxmlformats.org/spreadsheetml/2006/main" id="6" name="Таблица135647" displayName="Таблица135647" ref="A8:AI12" totalsRowShown="0" headerRowDxfId="197" dataDxfId="196">
  <autoFilter ref="A8:AI12"/>
  <tableColumns count="35">
    <tableColumn id="1" name="№ п/п" dataDxfId="195"/>
    <tableColumn id="2" name="Уникальный код1" dataDxfId="194"/>
    <tableColumn id="3" name="Гражданство" dataDxfId="193"/>
    <tableColumn id="4" name="Дата проведения тестирования" dataDxfId="192"/>
    <tableColumn id="5" name="Вариант УЧ" dataDxfId="191"/>
    <tableColumn id="6" name="Д1" dataDxfId="190"/>
    <tableColumn id="7" name="М1" dataDxfId="189"/>
    <tableColumn id="8" name="М2" dataDxfId="188"/>
    <tableColumn id="9" name="Ч1" dataDxfId="187"/>
    <tableColumn id="10" name="Ч2" dataDxfId="186"/>
    <tableColumn id="11" name="Ч3" dataDxfId="185"/>
    <tableColumn id="12" name="П1" dataDxfId="184"/>
    <tableColumn id="13" name="П2" dataDxfId="183"/>
    <tableColumn id="14" name="П3" dataDxfId="182"/>
    <tableColumn id="15" name="П4" dataDxfId="181"/>
    <tableColumn id="16" name="Вариант ПЧ" dataDxfId="180"/>
    <tableColumn id="17" name="З5" dataDxfId="179"/>
    <tableColumn id="18" name="З6" dataDxfId="178"/>
    <tableColumn id="19" name="З7" dataDxfId="177"/>
    <tableColumn id="20" name="З8" dataDxfId="176"/>
    <tableColumn id="21" name="З9" dataDxfId="175"/>
    <tableColumn id="22" name="З10" dataDxfId="174"/>
    <tableColumn id="23" name="З11" dataDxfId="173"/>
    <tableColumn id="24" name="З12" dataDxfId="172"/>
    <tableColumn id="25" name="Т1" dataDxfId="171"/>
    <tableColumn id="26" name="Т2" dataDxfId="170"/>
    <tableColumn id="27" name="Р1" dataDxfId="169"/>
    <tableColumn id="28" name="Р2" dataDxfId="168"/>
    <tableColumn id="29" name="Сумма ПБ за УЧ" dataDxfId="167">
      <calculatedColumnFormula>SUM(Таблица135647[[#This Row],[Д1]:[П4]])</calculatedColumnFormula>
    </tableColumn>
    <tableColumn id="30" name="Сумма ПБ за ПЧ" dataDxfId="166">
      <calculatedColumnFormula>SUM(Таблица135647[[#This Row],[З5]:[Р2]])</calculatedColumnFormula>
    </tableColumn>
    <tableColumn id="31" name="Общее количество  ПБ" dataDxfId="165">
      <calculatedColumnFormula>Таблица135647[[#This Row],[Сумма ПБ за УЧ]]+Таблица135647[[#This Row],[Сумма ПБ за ПЧ]]</calculatedColumnFormula>
    </tableColumn>
    <tableColumn id="32" name="Процент от макс. количества ПБ" dataDxfId="164">
      <calculatedColumnFormula>Таблица135647[[#This Row],[Общее количество  ПБ]]/22</calculatedColumnFormula>
    </tableColumn>
    <tableColumn id="33" name="Достижение _x000a_20 ПБ _x000a_(мин.ПБ успешности)" dataDxfId="163"/>
    <tableColumn id="34" name="Достижение_x000a_9 ПБ _x000a_за УЧ" dataDxfId="162"/>
    <tableColumn id="35" name="Успешность прохождения тестирования_x000a_(да / нет)" dataDxfId="161">
      <calculatedColumnFormula>IF(#REF!&gt;=90%, да, нет)</calculatedColumnFormula>
    </tableColumn>
  </tableColumns>
  <tableStyleInfo name="TableStyleLight14" showFirstColumn="0" showLastColumn="0" showRowStripes="1" showColumnStripes="0"/>
</table>
</file>

<file path=xl/tables/table7.xml><?xml version="1.0" encoding="utf-8"?>
<table xmlns="http://schemas.openxmlformats.org/spreadsheetml/2006/main" id="7" name="Таблица13564" displayName="Таблица13564" ref="A8:AG12" totalsRowShown="0" headerRowDxfId="160" dataDxfId="159">
  <autoFilter ref="A8:AG12"/>
  <tableColumns count="33">
    <tableColumn id="1" name="№ п/п" dataDxfId="158"/>
    <tableColumn id="2" name="Уникальный код1" dataDxfId="157"/>
    <tableColumn id="3" name="Гражданство" dataDxfId="156"/>
    <tableColumn id="4" name="Дата проведения тестирования" dataDxfId="155"/>
    <tableColumn id="5" name="Вариант УЧ" dataDxfId="154"/>
    <tableColumn id="6" name="Д1" dataDxfId="153"/>
    <tableColumn id="7" name="Д2" dataDxfId="152"/>
    <tableColumn id="8" name="М1" dataDxfId="151"/>
    <tableColumn id="9" name="М2" dataDxfId="150"/>
    <tableColumn id="10" name="Ч1" dataDxfId="149"/>
    <tableColumn id="11" name="Ч2" dataDxfId="148"/>
    <tableColumn id="12" name="Ч3" dataDxfId="147"/>
    <tableColumn id="13" name="П1" dataDxfId="146"/>
    <tableColumn id="14" name="П2" dataDxfId="145"/>
    <tableColumn id="15" name="П3" dataDxfId="144"/>
    <tableColumn id="16" name="Вариант ПЧ" dataDxfId="143"/>
    <tableColumn id="17" name="З5" dataDxfId="142"/>
    <tableColumn id="18" name="З6" dataDxfId="141"/>
    <tableColumn id="19" name="З7" dataDxfId="140"/>
    <tableColumn id="20" name="З8" dataDxfId="139"/>
    <tableColumn id="21" name="З9" dataDxfId="138"/>
    <tableColumn id="22" name="З10" dataDxfId="137"/>
    <tableColumn id="23" name="З11" dataDxfId="136"/>
    <tableColumn id="24" name="З12" dataDxfId="135"/>
    <tableColumn id="25" name="Т1" dataDxfId="134"/>
    <tableColumn id="26" name="Т2" dataDxfId="133"/>
    <tableColumn id="27" name="Сумма ПБ за УЧ" dataDxfId="132">
      <calculatedColumnFormula>SUM(Таблица13564[[#This Row],[Д1]:[П3]])</calculatedColumnFormula>
    </tableColumn>
    <tableColumn id="28" name="Сумма ПБ за ПЧ" dataDxfId="131">
      <calculatedColumnFormula>SUM(Таблица13564[[#This Row],[З5]:[Т2]])</calculatedColumnFormula>
    </tableColumn>
    <tableColumn id="29" name="Общее количество  ПБ" dataDxfId="130">
      <calculatedColumnFormula>Таблица13564[[#This Row],[Сумма ПБ за УЧ]]+Таблица13564[[#This Row],[Сумма ПБ за ПЧ]]</calculatedColumnFormula>
    </tableColumn>
    <tableColumn id="30" name="Процент от макс. количества ПБ" dataDxfId="129">
      <calculatedColumnFormula>Таблица13564[[#This Row],[Общее количество  ПБ]]/20</calculatedColumnFormula>
    </tableColumn>
    <tableColumn id="31" name="Достижение _x000a_18 ПБ _x000a_(мин.ПБ успешности)" dataDxfId="128"/>
    <tableColumn id="32" name="Достижение_x000a_ 9 ПБ _x000a_за УЧ" dataDxfId="127"/>
    <tableColumn id="33" name="Успешность прохождения тестирования_x000a_(да / нет)" dataDxfId="126">
      <calculatedColumnFormula>IF(#REF!&gt;=90%, да, нет)</calculatedColumnFormula>
    </tableColumn>
  </tableColumns>
  <tableStyleInfo name="TableStyleLight14" showFirstColumn="0" showLastColumn="0" showRowStripes="1" showColumnStripes="0"/>
</table>
</file>

<file path=xl/tables/table8.xml><?xml version="1.0" encoding="utf-8"?>
<table xmlns="http://schemas.openxmlformats.org/spreadsheetml/2006/main" id="8" name="Таблица1356" displayName="Таблица1356" ref="A8:AG12" totalsRowShown="0" headerRowDxfId="125" dataDxfId="124">
  <autoFilter ref="A8:AG12"/>
  <tableColumns count="33">
    <tableColumn id="1" name="№ п/п" dataDxfId="123"/>
    <tableColumn id="2" name="Уникальный код1" dataDxfId="122"/>
    <tableColumn id="3" name="Гражданство" dataDxfId="121"/>
    <tableColumn id="4" name="Дата проведения тестирования" dataDxfId="120"/>
    <tableColumn id="5" name="Вариант УЧ" dataDxfId="119"/>
    <tableColumn id="6" name="Д1" dataDxfId="118"/>
    <tableColumn id="7" name="Д2" dataDxfId="117"/>
    <tableColumn id="8" name="М1" dataDxfId="116"/>
    <tableColumn id="9" name="М2" dataDxfId="115"/>
    <tableColumn id="10" name="Ч1" dataDxfId="114"/>
    <tableColumn id="11" name="Ч2" dataDxfId="113"/>
    <tableColumn id="12" name="Ч3" dataDxfId="112"/>
    <tableColumn id="13" name="П1" dataDxfId="111"/>
    <tableColumn id="14" name="П2" dataDxfId="110"/>
    <tableColumn id="15" name="П3" dataDxfId="109"/>
    <tableColumn id="16" name="Вариант ПЧ" dataDxfId="108"/>
    <tableColumn id="17" name="З5" dataDxfId="107"/>
    <tableColumn id="18" name="З6" dataDxfId="106"/>
    <tableColumn id="19" name="З7" dataDxfId="105"/>
    <tableColumn id="20" name="З8" dataDxfId="104"/>
    <tableColumn id="21" name="З9" dataDxfId="103"/>
    <tableColumn id="22" name="З10" dataDxfId="102"/>
    <tableColumn id="23" name="З11" dataDxfId="101"/>
    <tableColumn id="24" name="Т1" dataDxfId="100"/>
    <tableColumn id="25" name="Т2" dataDxfId="99"/>
    <tableColumn id="26" name="Т3" dataDxfId="98"/>
    <tableColumn id="27" name="Сумма ПБ за УЧ" dataDxfId="97">
      <calculatedColumnFormula>SUM(#REF!)</calculatedColumnFormula>
    </tableColumn>
    <tableColumn id="28" name="Сумма ПБ за ПЧ" dataDxfId="96">
      <calculatedColumnFormula>SUM(Таблица1356[[#This Row],[З5]:[Т3]])</calculatedColumnFormula>
    </tableColumn>
    <tableColumn id="29" name="Общее количество  ПБ" dataDxfId="95">
      <calculatedColumnFormula>Таблица1356[[#This Row],[Сумма ПБ за УЧ]]+Таблица1356[[#This Row],[Сумма ПБ за ПЧ]]</calculatedColumnFormula>
    </tableColumn>
    <tableColumn id="30" name="Процент от макс. количества ПБ" dataDxfId="94">
      <calculatedColumnFormula>Таблица1356[[#This Row],[Общее количество  ПБ]]/20</calculatedColumnFormula>
    </tableColumn>
    <tableColumn id="31" name="Достижение_x000a_ 18 ПБ _x000a_(мин.ПБ успешности)" dataDxfId="93"/>
    <tableColumn id="32" name="Достижение_x000a_ 9 ПБ _x000a_за УЧ" dataDxfId="92"/>
    <tableColumn id="33" name="Успешность прохождения тестирования_x000a_(да / нет)" dataDxfId="91">
      <calculatedColumnFormula>IF(#REF!&gt;=90%, да, нет)</calculatedColumnFormula>
    </tableColumn>
  </tableColumns>
  <tableStyleInfo name="TableStyleLight14" showFirstColumn="0" showLastColumn="0" showRowStripes="1" showColumnStripes="0"/>
</table>
</file>

<file path=xl/tables/table9.xml><?xml version="1.0" encoding="utf-8"?>
<table xmlns="http://schemas.openxmlformats.org/spreadsheetml/2006/main" id="9" name="Таблица135" displayName="Таблица135" ref="A8:AG12" totalsRowShown="0" headerRowDxfId="90" dataDxfId="89">
  <autoFilter ref="A8:AG12"/>
  <tableColumns count="33">
    <tableColumn id="1" name="№ п/п" dataDxfId="88"/>
    <tableColumn id="2" name="Уникальный код1" dataDxfId="87"/>
    <tableColumn id="3" name="Гражданство" dataDxfId="86"/>
    <tableColumn id="4" name="Дата проведения тестирования" dataDxfId="85"/>
    <tableColumn id="5" name="Вариант УЧ" dataDxfId="84"/>
    <tableColumn id="6" name="Д1" dataDxfId="83"/>
    <tableColumn id="7" name="Д2" dataDxfId="82"/>
    <tableColumn id="8" name="М1" dataDxfId="81"/>
    <tableColumn id="9" name="М2" dataDxfId="80"/>
    <tableColumn id="10" name="Ч1" dataDxfId="79"/>
    <tableColumn id="11" name="Ч2" dataDxfId="78"/>
    <tableColumn id="12" name="Ч3" dataDxfId="77"/>
    <tableColumn id="13" name="П1" dataDxfId="76"/>
    <tableColumn id="14" name="П2" dataDxfId="75"/>
    <tableColumn id="15" name="П3" dataDxfId="74"/>
    <tableColumn id="16" name="Вариант ПЧ" dataDxfId="73"/>
    <tableColumn id="17" name="З5" dataDxfId="72"/>
    <tableColumn id="18" name="З6" dataDxfId="71"/>
    <tableColumn id="19" name="З7" dataDxfId="70"/>
    <tableColumn id="20" name="З8" dataDxfId="69"/>
    <tableColumn id="21" name="З9" dataDxfId="68"/>
    <tableColumn id="22" name="З10" dataDxfId="67"/>
    <tableColumn id="23" name="З11-1" dataDxfId="66"/>
    <tableColumn id="24" name="З11-2" dataDxfId="65"/>
    <tableColumn id="25" name="Т1" dataDxfId="64"/>
    <tableColumn id="26" name="Т2" dataDxfId="63"/>
    <tableColumn id="27" name="Сумма ПБ за УЧ" dataDxfId="62">
      <calculatedColumnFormula>SUM(#REF!)</calculatedColumnFormula>
    </tableColumn>
    <tableColumn id="28" name="Сумма ПБ за ПЧ" dataDxfId="61">
      <calculatedColumnFormula>SUM(Таблица135[[#This Row],[З5]:[Т2]])</calculatedColumnFormula>
    </tableColumn>
    <tableColumn id="29" name="Общее количество  ПБ" dataDxfId="60">
      <calculatedColumnFormula>Таблица135[[#This Row],[Сумма ПБ за УЧ]]+Таблица135[[#This Row],[Сумма ПБ за ПЧ]]</calculatedColumnFormula>
    </tableColumn>
    <tableColumn id="30" name="Процент от макс. количества ПБ" dataDxfId="59">
      <calculatedColumnFormula>Таблица135[[#This Row],[Общее количество  ПБ]]/20</calculatedColumnFormula>
    </tableColumn>
    <tableColumn id="31" name="Достижение _x000a_18 ПБ _x000a_(мин.ПБ успешности)" dataDxfId="58"/>
    <tableColumn id="32" name="Достижение _x000a_9 ПБ _x000a_за УЧ" dataDxfId="57"/>
    <tableColumn id="33" name="Успешность прохождения тестирования_x000a_(да / нет)" dataDxfId="56">
      <calculatedColumnFormula>IF(#REF!&gt;=90%, да, нет)</calculatedColumnFormula>
    </tableColumn>
  </tableColumns>
  <tableStyleInfo name="TableStyleLight14" showFirstColumn="0" showLastColumn="0" showRowStripes="1" showColumnStripes="0"/>
</table>
</file>

<file path=xl/tables/table10.xml><?xml version="1.0" encoding="utf-8"?>
<table xmlns="http://schemas.openxmlformats.org/spreadsheetml/2006/main" id="10" name="Таблица13" displayName="Таблица13" ref="A9:AG13" totalsRowShown="0" headerRowDxfId="55" dataDxfId="54">
  <autoFilter ref="A9:AG13"/>
  <tableColumns count="33">
    <tableColumn id="1" name="№ п/п" dataDxfId="53"/>
    <tableColumn id="2" name="Уникальный код1" dataDxfId="52"/>
    <tableColumn id="3" name="Гражданство" dataDxfId="51"/>
    <tableColumn id="4" name="Дата проведения тестирования" dataDxfId="50"/>
    <tableColumn id="5" name="Вариант УЧ" dataDxfId="49"/>
    <tableColumn id="6" name="Д1" dataDxfId="48"/>
    <tableColumn id="7" name="Д2" dataDxfId="47"/>
    <tableColumn id="8" name="М1" dataDxfId="46"/>
    <tableColumn id="9" name="М2" dataDxfId="45"/>
    <tableColumn id="10" name="М3" dataDxfId="44"/>
    <tableColumn id="11" name="С1" dataDxfId="43"/>
    <tableColumn id="12" name="С2" dataDxfId="42"/>
    <tableColumn id="13" name="ЛГ1" dataDxfId="41"/>
    <tableColumn id="14" name="ЛГ2" dataDxfId="40"/>
    <tableColumn id="15" name="ЛГ3" dataDxfId="39"/>
    <tableColumn id="16" name="Вариант ПЧ" dataDxfId="38"/>
    <tableColumn id="17" name="З5" dataDxfId="37"/>
    <tableColumn id="18" name="З6" dataDxfId="36"/>
    <tableColumn id="19" name="З7" dataDxfId="35"/>
    <tableColumn id="20" name="З8-1" dataDxfId="34"/>
    <tableColumn id="21" name="З8-2" dataDxfId="33"/>
    <tableColumn id="22" name="З8-3" dataDxfId="32"/>
    <tableColumn id="23" name="З9" dataDxfId="31"/>
    <tableColumn id="24" name="З10" dataDxfId="30"/>
    <tableColumn id="25" name="Т1" dataDxfId="29"/>
    <tableColumn id="26" name="Т2" dataDxfId="28"/>
    <tableColumn id="27" name="Сумма ПБ за УЧ" dataDxfId="27">
      <calculatedColumnFormula>SUM(Таблица13[[#This Row],[Д1]:[ЛГ3]])</calculatedColumnFormula>
    </tableColumn>
    <tableColumn id="28" name="Сумма ПБ за ПЧ" dataDxfId="26">
      <calculatedColumnFormula>SUM(Таблица13[[#This Row],[З5]:[Т2]])</calculatedColumnFormula>
    </tableColumn>
    <tableColumn id="29" name="Общее количество  ПБ" dataDxfId="25">
      <calculatedColumnFormula>SUM(AA10, AB10)</calculatedColumnFormula>
    </tableColumn>
    <tableColumn id="30" name="Процент от макс. количества ПБ" dataDxfId="24">
      <calculatedColumnFormula>Таблица13[[#This Row],[Общее количество  ПБ]]/20</calculatedColumnFormula>
    </tableColumn>
    <tableColumn id="31" name="Достижение _x000a_18 ПБ _x000a_(мин.ПБ успешности)" dataDxfId="23"/>
    <tableColumn id="32" name="Достижение_x000a_ 9 ПБ _x000a_за УЧ" dataDxfId="22"/>
    <tableColumn id="33" name="Успешность прохождения тестирования_x000a_(да / нет)" dataDxfId="21"/>
  </tableColumns>
  <tableStyleInfo name="TableStyleLight14" showFirstColumn="0" showLastColumn="0" showRowStripes="1" showColumnStripes="0"/>
</table>
</file>

<file path=xl/tables/table11.xml><?xml version="1.0" encoding="utf-8"?>
<table xmlns="http://schemas.openxmlformats.org/spreadsheetml/2006/main" id="11" name="Таблица1" displayName="Таблица1" ref="A9:S13" totalsRowShown="0" headerRowDxfId="20" dataDxfId="19">
  <autoFilter ref="A9:S13"/>
  <tableColumns count="19">
    <tableColumn id="1" name="№ п/п" dataDxfId="18"/>
    <tableColumn id="2" name="Уникальный код1" dataDxfId="17"/>
    <tableColumn id="3" name="Гражданство" dataDxfId="16"/>
    <tableColumn id="4" name="Дата проведения тестирования" dataDxfId="15"/>
    <tableColumn id="5" name="Вариант диагности-ческих материалов" dataDxfId="14"/>
    <tableColumn id="6" name=" Д1" dataDxfId="13"/>
    <tableColumn id="7" name=" Д2" dataDxfId="12"/>
    <tableColumn id="8" name=" Д3" dataDxfId="11"/>
    <tableColumn id="9" name="М1" dataDxfId="10"/>
    <tableColumn id="10" name=" М2" dataDxfId="9"/>
    <tableColumn id="11" name="Ч1" dataDxfId="8"/>
    <tableColumn id="12" name="Ч2" dataDxfId="7"/>
    <tableColumn id="13" name="Ч3" dataDxfId="6"/>
    <tableColumn id="14" name="П1" dataDxfId="5"/>
    <tableColumn id="15" name="П2" dataDxfId="4"/>
    <tableColumn id="16" name="Общее количество  ПБ _x000a_(из 10)" dataDxfId="3">
      <calculatedColumnFormula>SUM(Таблица1[[#This Row],[ Д1]:[П2]])</calculatedColumnFormula>
    </tableColumn>
    <tableColumn id="17" name="Процент от максимального количества ПБ" dataDxfId="2"/>
    <tableColumn id="18" name="Достижение 9 ПБ _x000a_за УЧ" dataDxfId="1"/>
    <tableColumn id="19" name="Успешность прохождения тестирования_x000a_(да / нет)" dataDxfId="0">
      <calculatedColumnFormula>Есл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"/>
  <sheetViews>
    <sheetView tabSelected="1" workbookViewId="0">
      <selection sqref="A1:AK1"/>
    </sheetView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30" width="6.7109375" style="3" customWidth="1"/>
    <col min="31" max="32" width="10.7109375" style="4" customWidth="1"/>
    <col min="33" max="34" width="12.42578125" style="4" customWidth="1"/>
    <col min="35" max="37" width="14.85546875" style="4" customWidth="1"/>
    <col min="38" max="38" width="18" style="1" customWidth="1"/>
    <col min="39" max="39" width="9.140625" style="1" bestFit="1" customWidth="1"/>
    <col min="40" max="16384" width="9.140625" style="1"/>
  </cols>
  <sheetData>
    <row r="1" spans="1:37" ht="50.25" customHeight="1" x14ac:dyDescent="0.25">
      <c r="A1" s="378" t="s">
        <v>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</row>
    <row r="2" spans="1:37" x14ac:dyDescent="0.25">
      <c r="A2" s="5" t="s">
        <v>1</v>
      </c>
      <c r="D2" s="379"/>
      <c r="E2" s="380"/>
      <c r="F2" s="381"/>
      <c r="G2" s="382"/>
      <c r="H2" s="383"/>
      <c r="I2" s="384"/>
      <c r="J2" s="385"/>
      <c r="K2" s="386"/>
      <c r="L2" s="387"/>
      <c r="M2" s="388"/>
      <c r="N2" s="389"/>
      <c r="O2" s="390"/>
      <c r="P2" s="391"/>
      <c r="Q2" s="392"/>
      <c r="R2" s="393"/>
      <c r="S2" s="394"/>
      <c r="T2" s="395"/>
      <c r="U2" s="396"/>
      <c r="V2" s="397"/>
      <c r="W2" s="398"/>
      <c r="X2" s="399"/>
      <c r="Y2" s="400"/>
      <c r="Z2" s="401"/>
      <c r="AA2" s="402"/>
      <c r="AB2" s="403"/>
      <c r="AC2" s="404"/>
      <c r="AD2" s="405"/>
      <c r="AE2" s="406"/>
      <c r="AF2" s="407"/>
      <c r="AG2" s="408"/>
      <c r="AH2" s="409"/>
      <c r="AI2" s="410"/>
      <c r="AJ2" s="411"/>
      <c r="AK2" s="412"/>
    </row>
    <row r="3" spans="1:37" x14ac:dyDescent="0.25">
      <c r="A3" s="5" t="s">
        <v>2</v>
      </c>
      <c r="D3" s="6" t="s">
        <v>3</v>
      </c>
      <c r="E3" s="413" t="s">
        <v>4</v>
      </c>
      <c r="F3" s="414"/>
      <c r="G3" s="6" t="s">
        <v>5</v>
      </c>
      <c r="H3" s="413" t="s">
        <v>4</v>
      </c>
      <c r="I3" s="41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5">
      <c r="A4" s="5" t="s">
        <v>6</v>
      </c>
      <c r="D4" s="7" t="s">
        <v>7</v>
      </c>
    </row>
    <row r="5" spans="1:37" ht="18" x14ac:dyDescent="0.25">
      <c r="A5" s="8"/>
    </row>
    <row r="6" spans="1:37" ht="44.25" customHeight="1" x14ac:dyDescent="0.25">
      <c r="A6" s="416" t="s">
        <v>8</v>
      </c>
      <c r="B6" s="417"/>
      <c r="C6" s="418"/>
      <c r="D6" s="419"/>
      <c r="E6" s="416" t="s">
        <v>9</v>
      </c>
      <c r="F6" s="424"/>
      <c r="G6" s="425"/>
      <c r="H6" s="426"/>
      <c r="I6" s="427"/>
      <c r="J6" s="428"/>
      <c r="K6" s="429"/>
      <c r="L6" s="430"/>
      <c r="M6" s="431"/>
      <c r="N6" s="432"/>
      <c r="O6" s="433"/>
      <c r="P6" s="434" t="s">
        <v>10</v>
      </c>
      <c r="Q6" s="435"/>
      <c r="R6" s="436"/>
      <c r="S6" s="437"/>
      <c r="T6" s="438"/>
      <c r="U6" s="439"/>
      <c r="V6" s="440"/>
      <c r="W6" s="441"/>
      <c r="X6" s="442"/>
      <c r="Y6" s="443"/>
      <c r="Z6" s="444"/>
      <c r="AA6" s="445"/>
      <c r="AB6" s="446"/>
      <c r="AC6" s="447"/>
      <c r="AD6" s="448"/>
      <c r="AE6" s="416" t="s">
        <v>11</v>
      </c>
      <c r="AF6" s="449"/>
      <c r="AG6" s="450"/>
      <c r="AH6" s="451"/>
      <c r="AI6" s="452"/>
      <c r="AJ6" s="453"/>
      <c r="AK6" s="454"/>
    </row>
    <row r="7" spans="1:37" s="9" customFormat="1" ht="44.25" customHeight="1" x14ac:dyDescent="0.2">
      <c r="A7" s="420"/>
      <c r="B7" s="421"/>
      <c r="C7" s="422"/>
      <c r="D7" s="423"/>
      <c r="E7" s="10"/>
      <c r="F7" s="370" t="s">
        <v>12</v>
      </c>
      <c r="G7" s="462"/>
      <c r="H7" s="370" t="s">
        <v>13</v>
      </c>
      <c r="I7" s="463"/>
      <c r="J7" s="464"/>
      <c r="K7" s="370" t="s">
        <v>14</v>
      </c>
      <c r="L7" s="371"/>
      <c r="M7" s="372"/>
      <c r="N7" s="370" t="s">
        <v>15</v>
      </c>
      <c r="O7" s="373"/>
      <c r="P7" s="10"/>
      <c r="Q7" s="11" t="s">
        <v>16</v>
      </c>
      <c r="R7" s="11" t="s">
        <v>17</v>
      </c>
      <c r="S7" s="11" t="s">
        <v>18</v>
      </c>
      <c r="T7" s="12" t="s">
        <v>19</v>
      </c>
      <c r="U7" s="370" t="s">
        <v>20</v>
      </c>
      <c r="V7" s="374"/>
      <c r="W7" s="375"/>
      <c r="X7" s="376"/>
      <c r="Y7" s="12" t="s">
        <v>21</v>
      </c>
      <c r="Z7" s="12" t="s">
        <v>22</v>
      </c>
      <c r="AA7" s="12" t="s">
        <v>23</v>
      </c>
      <c r="AB7" s="12" t="s">
        <v>24</v>
      </c>
      <c r="AC7" s="12" t="s">
        <v>25</v>
      </c>
      <c r="AD7" s="12" t="s">
        <v>26</v>
      </c>
      <c r="AE7" s="455"/>
      <c r="AF7" s="456"/>
      <c r="AG7" s="457"/>
      <c r="AH7" s="458"/>
      <c r="AI7" s="459"/>
      <c r="AJ7" s="460"/>
      <c r="AK7" s="461"/>
    </row>
    <row r="8" spans="1:37" s="13" customFormat="1" ht="68.25" customHeight="1" x14ac:dyDescent="0.25">
      <c r="A8" s="14" t="s">
        <v>57</v>
      </c>
      <c r="B8" s="15" t="s">
        <v>58</v>
      </c>
      <c r="C8" s="16" t="s">
        <v>59</v>
      </c>
      <c r="D8" s="17" t="s">
        <v>60</v>
      </c>
      <c r="E8" s="18" t="s">
        <v>61</v>
      </c>
      <c r="F8" s="19" t="s">
        <v>62</v>
      </c>
      <c r="G8" s="20" t="s">
        <v>63</v>
      </c>
      <c r="H8" s="21" t="s">
        <v>64</v>
      </c>
      <c r="I8" s="22" t="s">
        <v>65</v>
      </c>
      <c r="J8" s="20" t="s">
        <v>66</v>
      </c>
      <c r="K8" s="21" t="s">
        <v>67</v>
      </c>
      <c r="L8" s="22" t="s">
        <v>68</v>
      </c>
      <c r="M8" s="20" t="s">
        <v>69</v>
      </c>
      <c r="N8" s="21" t="s">
        <v>70</v>
      </c>
      <c r="O8" s="20" t="s">
        <v>71</v>
      </c>
      <c r="P8" s="23" t="s">
        <v>72</v>
      </c>
      <c r="Q8" s="24" t="s">
        <v>73</v>
      </c>
      <c r="R8" s="24" t="s">
        <v>74</v>
      </c>
      <c r="S8" s="24" t="s">
        <v>75</v>
      </c>
      <c r="T8" s="22" t="s">
        <v>76</v>
      </c>
      <c r="U8" s="21" t="s">
        <v>77</v>
      </c>
      <c r="V8" s="22" t="s">
        <v>78</v>
      </c>
      <c r="W8" s="22" t="s">
        <v>79</v>
      </c>
      <c r="X8" s="20" t="s">
        <v>80</v>
      </c>
      <c r="Y8" s="24" t="s">
        <v>81</v>
      </c>
      <c r="Z8" s="24" t="s">
        <v>82</v>
      </c>
      <c r="AA8" s="24" t="s">
        <v>83</v>
      </c>
      <c r="AB8" s="24" t="s">
        <v>84</v>
      </c>
      <c r="AC8" s="24" t="s">
        <v>85</v>
      </c>
      <c r="AD8" s="24" t="s">
        <v>86</v>
      </c>
      <c r="AE8" s="25" t="s">
        <v>87</v>
      </c>
      <c r="AF8" s="25" t="s">
        <v>88</v>
      </c>
      <c r="AG8" s="26" t="s">
        <v>89</v>
      </c>
      <c r="AH8" s="26" t="s">
        <v>90</v>
      </c>
      <c r="AI8" s="26" t="s">
        <v>91</v>
      </c>
      <c r="AJ8" s="26" t="s">
        <v>92</v>
      </c>
      <c r="AK8" s="26" t="s">
        <v>93</v>
      </c>
    </row>
    <row r="9" spans="1:37" s="27" customFormat="1" x14ac:dyDescent="0.25">
      <c r="A9" s="28" t="s">
        <v>27</v>
      </c>
      <c r="B9" s="29" t="s">
        <v>28</v>
      </c>
      <c r="C9" s="30" t="s">
        <v>29</v>
      </c>
      <c r="D9" s="31" t="s">
        <v>30</v>
      </c>
      <c r="E9" s="32" t="s">
        <v>31</v>
      </c>
      <c r="F9" s="33">
        <v>1</v>
      </c>
      <c r="G9" s="34">
        <v>1</v>
      </c>
      <c r="H9" s="33">
        <v>1</v>
      </c>
      <c r="I9" s="35">
        <v>1</v>
      </c>
      <c r="J9" s="34">
        <v>1</v>
      </c>
      <c r="K9" s="33">
        <v>0</v>
      </c>
      <c r="L9" s="35">
        <v>1</v>
      </c>
      <c r="M9" s="34">
        <v>1</v>
      </c>
      <c r="N9" s="33">
        <v>1</v>
      </c>
      <c r="O9" s="34">
        <v>1</v>
      </c>
      <c r="P9" s="36" t="s">
        <v>31</v>
      </c>
      <c r="Q9" s="37">
        <v>1</v>
      </c>
      <c r="R9" s="37">
        <v>1</v>
      </c>
      <c r="S9" s="37">
        <v>1</v>
      </c>
      <c r="T9" s="33">
        <v>1</v>
      </c>
      <c r="U9" s="33">
        <v>1</v>
      </c>
      <c r="V9" s="35">
        <v>1</v>
      </c>
      <c r="W9" s="35">
        <v>1</v>
      </c>
      <c r="X9" s="34">
        <v>1</v>
      </c>
      <c r="Y9" s="33">
        <v>1</v>
      </c>
      <c r="Z9" s="33">
        <v>1</v>
      </c>
      <c r="AA9" s="33">
        <v>1</v>
      </c>
      <c r="AB9" s="33">
        <v>1</v>
      </c>
      <c r="AC9" s="33">
        <v>1</v>
      </c>
      <c r="AD9" s="33">
        <v>1</v>
      </c>
      <c r="AE9" s="37">
        <f>SUM(Таблица13564789101112[[#This Row],[Д1]:[П2]])</f>
        <v>9</v>
      </c>
      <c r="AF9" s="34">
        <f>SUM(Таблица13564789101112[[#This Row],[З5]:[З15]])</f>
        <v>14</v>
      </c>
      <c r="AG9" s="34">
        <f>Таблица13564789101112[[#This Row],[Сумма ПБ за УЧ]]+Таблица13564789101112[[#This Row],[Сумма ПБ за ПЧ]]</f>
        <v>23</v>
      </c>
      <c r="AH9" s="38">
        <f>Таблица13564789101112[[#This Row],[Общее количество  ПБ]]/24</f>
        <v>0.95833333333333337</v>
      </c>
      <c r="AI9" s="34" t="s">
        <v>32</v>
      </c>
      <c r="AJ9" s="34" t="s">
        <v>32</v>
      </c>
      <c r="AK9" s="39" t="s">
        <v>32</v>
      </c>
    </row>
    <row r="10" spans="1:37" x14ac:dyDescent="0.25">
      <c r="A10" s="40">
        <v>1</v>
      </c>
      <c r="B10" s="41"/>
      <c r="C10" s="42"/>
      <c r="D10" s="43"/>
      <c r="E10" s="44"/>
      <c r="F10" s="45"/>
      <c r="G10" s="46"/>
      <c r="H10" s="45"/>
      <c r="I10" s="47"/>
      <c r="J10" s="46"/>
      <c r="K10" s="45"/>
      <c r="L10" s="47"/>
      <c r="M10" s="46"/>
      <c r="N10" s="45"/>
      <c r="O10" s="46"/>
      <c r="P10" s="48"/>
      <c r="Q10" s="49"/>
      <c r="R10" s="49"/>
      <c r="S10" s="49"/>
      <c r="T10" s="45"/>
      <c r="U10" s="45"/>
      <c r="V10" s="47"/>
      <c r="W10" s="47"/>
      <c r="X10" s="46"/>
      <c r="Y10" s="45"/>
      <c r="Z10" s="45"/>
      <c r="AA10" s="45"/>
      <c r="AB10" s="45"/>
      <c r="AC10" s="45"/>
      <c r="AD10" s="45"/>
      <c r="AE10" s="50">
        <f>SUM(Таблица13564789101112[[#This Row],[Д1]:[П2]])</f>
        <v>0</v>
      </c>
      <c r="AF10" s="51">
        <f>SUM(Таблица13564789101112[[#This Row],[З5]:[З15]])</f>
        <v>0</v>
      </c>
      <c r="AG10" s="51">
        <f>Таблица13564789101112[[#This Row],[Сумма ПБ за УЧ]]+Таблица13564789101112[[#This Row],[Сумма ПБ за ПЧ]]</f>
        <v>0</v>
      </c>
      <c r="AH10" s="52">
        <f>Таблица13564789101112[[#This Row],[Общее количество  ПБ]]/24</f>
        <v>0</v>
      </c>
      <c r="AI10" s="51"/>
      <c r="AJ10" s="51"/>
      <c r="AK10" s="53"/>
    </row>
    <row r="11" spans="1:37" x14ac:dyDescent="0.25">
      <c r="A11" s="40">
        <v>2</v>
      </c>
      <c r="B11" s="54"/>
      <c r="C11" s="55"/>
      <c r="D11" s="56"/>
      <c r="E11" s="57"/>
      <c r="F11" s="45"/>
      <c r="G11" s="46"/>
      <c r="H11" s="45"/>
      <c r="I11" s="47"/>
      <c r="J11" s="46"/>
      <c r="K11" s="45"/>
      <c r="L11" s="47"/>
      <c r="M11" s="46"/>
      <c r="N11" s="45"/>
      <c r="O11" s="46"/>
      <c r="P11" s="58"/>
      <c r="Q11" s="49"/>
      <c r="R11" s="49"/>
      <c r="S11" s="49"/>
      <c r="T11" s="45"/>
      <c r="U11" s="45"/>
      <c r="V11" s="47"/>
      <c r="W11" s="47"/>
      <c r="X11" s="46"/>
      <c r="Y11" s="45"/>
      <c r="Z11" s="45"/>
      <c r="AA11" s="45"/>
      <c r="AB11" s="45"/>
      <c r="AC11" s="45"/>
      <c r="AD11" s="45"/>
      <c r="AE11" s="50">
        <f>SUM(Таблица13564789101112[[#This Row],[Д1]:[П2]])</f>
        <v>0</v>
      </c>
      <c r="AF11" s="51">
        <f>SUM(Таблица13564789101112[[#This Row],[З5]:[З15]])</f>
        <v>0</v>
      </c>
      <c r="AG11" s="51">
        <f>Таблица13564789101112[[#This Row],[Сумма ПБ за УЧ]]+Таблица13564789101112[[#This Row],[Сумма ПБ за ПЧ]]</f>
        <v>0</v>
      </c>
      <c r="AH11" s="59">
        <f>Таблица13564789101112[[#This Row],[Общее количество  ПБ]]/24</f>
        <v>0</v>
      </c>
      <c r="AI11" s="51"/>
      <c r="AJ11" s="51"/>
      <c r="AK11" s="53"/>
    </row>
    <row r="12" spans="1:37" x14ac:dyDescent="0.25">
      <c r="A12" s="60">
        <v>3</v>
      </c>
      <c r="B12" s="61"/>
      <c r="C12" s="62"/>
      <c r="D12" s="63"/>
      <c r="E12" s="64"/>
      <c r="F12" s="65"/>
      <c r="G12" s="66"/>
      <c r="H12" s="65"/>
      <c r="I12" s="67"/>
      <c r="J12" s="66"/>
      <c r="K12" s="65"/>
      <c r="L12" s="67"/>
      <c r="M12" s="66"/>
      <c r="N12" s="65"/>
      <c r="O12" s="66"/>
      <c r="P12" s="68"/>
      <c r="Q12" s="69"/>
      <c r="R12" s="69"/>
      <c r="S12" s="69"/>
      <c r="T12" s="65"/>
      <c r="U12" s="65"/>
      <c r="V12" s="67"/>
      <c r="W12" s="67"/>
      <c r="X12" s="66"/>
      <c r="Y12" s="65"/>
      <c r="Z12" s="65"/>
      <c r="AA12" s="65"/>
      <c r="AB12" s="65"/>
      <c r="AC12" s="65"/>
      <c r="AD12" s="65"/>
      <c r="AE12" s="70">
        <f>SUM(Таблица13564789101112[[#This Row],[Д1]:[П2]])</f>
        <v>0</v>
      </c>
      <c r="AF12" s="71">
        <f>SUM(Таблица13564789101112[[#This Row],[З5]:[З15]])</f>
        <v>0</v>
      </c>
      <c r="AG12" s="71">
        <f>Таблица13564789101112[[#This Row],[Сумма ПБ за УЧ]]+Таблица13564789101112[[#This Row],[Сумма ПБ за ПЧ]]</f>
        <v>0</v>
      </c>
      <c r="AH12" s="72">
        <f>Таблица13564789101112[[#This Row],[Общее количество  ПБ]]/24</f>
        <v>0</v>
      </c>
      <c r="AI12" s="71"/>
      <c r="AJ12" s="71"/>
      <c r="AK12" s="73"/>
    </row>
    <row r="15" spans="1:37" ht="21.75" customHeight="1" x14ac:dyDescent="0.25">
      <c r="A15" s="74">
        <v>1</v>
      </c>
      <c r="B15" s="377" t="s">
        <v>33</v>
      </c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</row>
    <row r="16" spans="1:37" x14ac:dyDescent="0.25"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</row>
    <row r="17" spans="2:37" ht="18" customHeight="1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  <c r="AJ17" s="377"/>
      <c r="AK17" s="377"/>
    </row>
  </sheetData>
  <mergeCells count="14">
    <mergeCell ref="K7:M7"/>
    <mergeCell ref="N7:O7"/>
    <mergeCell ref="U7:X7"/>
    <mergeCell ref="B15:AK17"/>
    <mergeCell ref="A1:AK1"/>
    <mergeCell ref="D2:AK2"/>
    <mergeCell ref="E3:F3"/>
    <mergeCell ref="H3:I3"/>
    <mergeCell ref="A6:D7"/>
    <mergeCell ref="E6:O6"/>
    <mergeCell ref="P6:AD6"/>
    <mergeCell ref="AE6:AK7"/>
    <mergeCell ref="F7:G7"/>
    <mergeCell ref="H7:J7"/>
  </mergeCells>
  <pageMargins left="0.70866137742996205" right="0.70866137742996205" top="0.74803149700164795" bottom="0.74803149700164795" header="0.31496062874794001" footer="0.31496062874794001"/>
  <pageSetup paperSize="9" scale="3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8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30" width="6.7109375" style="3" customWidth="1"/>
    <col min="31" max="32" width="10.7109375" style="4" customWidth="1"/>
    <col min="33" max="34" width="12.42578125" style="4" customWidth="1"/>
    <col min="35" max="37" width="14.85546875" style="4" customWidth="1"/>
    <col min="38" max="38" width="18" style="1" customWidth="1"/>
    <col min="39" max="39" width="9.140625" style="1" bestFit="1" customWidth="1"/>
    <col min="40" max="16384" width="9.140625" style="1"/>
  </cols>
  <sheetData>
    <row r="1" spans="1:37" ht="19.5" customHeight="1" x14ac:dyDescent="0.25">
      <c r="T1" s="465"/>
      <c r="U1" s="465"/>
      <c r="V1" s="465"/>
      <c r="W1" s="465"/>
      <c r="X1" s="465"/>
      <c r="Y1" s="465"/>
      <c r="Z1" s="465"/>
      <c r="AA1" s="465"/>
      <c r="AB1" s="465"/>
      <c r="AC1" s="465"/>
      <c r="AD1" s="465"/>
      <c r="AE1" s="465"/>
      <c r="AF1" s="465"/>
      <c r="AG1" s="465"/>
      <c r="AH1" s="465"/>
      <c r="AI1" s="465"/>
      <c r="AJ1" s="465"/>
      <c r="AK1" s="465"/>
    </row>
    <row r="2" spans="1:37" ht="50.25" customHeight="1" x14ac:dyDescent="0.25">
      <c r="A2" s="378" t="s">
        <v>0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  <c r="AG2" s="378"/>
      <c r="AH2" s="378"/>
      <c r="AI2" s="378"/>
      <c r="AJ2" s="378"/>
      <c r="AK2" s="378"/>
    </row>
    <row r="3" spans="1:37" x14ac:dyDescent="0.25">
      <c r="A3" s="5" t="s">
        <v>1</v>
      </c>
      <c r="D3" s="379"/>
      <c r="E3" s="472"/>
      <c r="F3" s="473"/>
      <c r="G3" s="474"/>
      <c r="H3" s="475"/>
      <c r="I3" s="476"/>
      <c r="J3" s="477"/>
      <c r="K3" s="478"/>
      <c r="L3" s="479"/>
      <c r="M3" s="480"/>
      <c r="N3" s="481"/>
      <c r="O3" s="482"/>
      <c r="P3" s="483"/>
      <c r="Q3" s="484"/>
      <c r="R3" s="485"/>
      <c r="S3" s="486"/>
      <c r="T3" s="487"/>
      <c r="U3" s="488"/>
      <c r="V3" s="489"/>
      <c r="W3" s="490"/>
      <c r="X3" s="491"/>
      <c r="Y3" s="492"/>
      <c r="Z3" s="493"/>
      <c r="AA3" s="494"/>
      <c r="AB3" s="495"/>
      <c r="AC3" s="496"/>
      <c r="AD3" s="497"/>
      <c r="AE3" s="498"/>
      <c r="AF3" s="499"/>
      <c r="AG3" s="500"/>
      <c r="AH3" s="501"/>
      <c r="AI3" s="502"/>
      <c r="AJ3" s="503"/>
      <c r="AK3" s="504"/>
    </row>
    <row r="4" spans="1:37" x14ac:dyDescent="0.25">
      <c r="A4" s="5" t="s">
        <v>2</v>
      </c>
      <c r="D4" s="6" t="s">
        <v>3</v>
      </c>
      <c r="E4" s="413" t="s">
        <v>4</v>
      </c>
      <c r="F4" s="505"/>
      <c r="G4" s="6" t="s">
        <v>5</v>
      </c>
      <c r="H4" s="413" t="s">
        <v>4</v>
      </c>
      <c r="I4" s="50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x14ac:dyDescent="0.25">
      <c r="A5" s="5" t="s">
        <v>6</v>
      </c>
      <c r="D5" s="7" t="s">
        <v>34</v>
      </c>
    </row>
    <row r="6" spans="1:37" ht="18" x14ac:dyDescent="0.25">
      <c r="A6" s="8"/>
    </row>
    <row r="7" spans="1:37" ht="44.25" customHeight="1" x14ac:dyDescent="0.25">
      <c r="A7" s="416" t="s">
        <v>8</v>
      </c>
      <c r="B7" s="507"/>
      <c r="C7" s="508"/>
      <c r="D7" s="509"/>
      <c r="E7" s="416" t="s">
        <v>9</v>
      </c>
      <c r="F7" s="514"/>
      <c r="G7" s="515"/>
      <c r="H7" s="516"/>
      <c r="I7" s="517"/>
      <c r="J7" s="518"/>
      <c r="K7" s="519"/>
      <c r="L7" s="520"/>
      <c r="M7" s="521"/>
      <c r="N7" s="522"/>
      <c r="O7" s="523"/>
      <c r="P7" s="434" t="s">
        <v>10</v>
      </c>
      <c r="Q7" s="537"/>
      <c r="R7" s="538"/>
      <c r="S7" s="539"/>
      <c r="T7" s="540"/>
      <c r="U7" s="541"/>
      <c r="V7" s="542"/>
      <c r="W7" s="543"/>
      <c r="X7" s="544"/>
      <c r="Y7" s="545"/>
      <c r="Z7" s="546"/>
      <c r="AA7" s="547"/>
      <c r="AB7" s="548"/>
      <c r="AC7" s="549"/>
      <c r="AD7" s="550"/>
      <c r="AE7" s="416" t="s">
        <v>11</v>
      </c>
      <c r="AF7" s="524"/>
      <c r="AG7" s="525"/>
      <c r="AH7" s="526"/>
      <c r="AI7" s="527"/>
      <c r="AJ7" s="528"/>
      <c r="AK7" s="529"/>
    </row>
    <row r="8" spans="1:37" s="9" customFormat="1" ht="44.25" customHeight="1" x14ac:dyDescent="0.2">
      <c r="A8" s="510"/>
      <c r="B8" s="511"/>
      <c r="C8" s="512"/>
      <c r="D8" s="513"/>
      <c r="E8" s="10"/>
      <c r="F8" s="370" t="s">
        <v>12</v>
      </c>
      <c r="G8" s="466"/>
      <c r="H8" s="370" t="s">
        <v>13</v>
      </c>
      <c r="I8" s="467"/>
      <c r="J8" s="468"/>
      <c r="K8" s="370" t="s">
        <v>14</v>
      </c>
      <c r="L8" s="469"/>
      <c r="M8" s="470"/>
      <c r="N8" s="370" t="s">
        <v>15</v>
      </c>
      <c r="O8" s="471"/>
      <c r="P8" s="10"/>
      <c r="Q8" s="11" t="s">
        <v>16</v>
      </c>
      <c r="R8" s="11" t="s">
        <v>17</v>
      </c>
      <c r="S8" s="11" t="s">
        <v>18</v>
      </c>
      <c r="T8" s="12" t="s">
        <v>19</v>
      </c>
      <c r="U8" s="370" t="s">
        <v>20</v>
      </c>
      <c r="V8" s="551"/>
      <c r="W8" s="552"/>
      <c r="X8" s="553"/>
      <c r="Y8" s="12" t="s">
        <v>21</v>
      </c>
      <c r="Z8" s="12" t="s">
        <v>22</v>
      </c>
      <c r="AA8" s="12" t="s">
        <v>23</v>
      </c>
      <c r="AB8" s="12" t="s">
        <v>24</v>
      </c>
      <c r="AC8" s="12" t="s">
        <v>25</v>
      </c>
      <c r="AD8" s="12" t="s">
        <v>26</v>
      </c>
      <c r="AE8" s="530"/>
      <c r="AF8" s="531"/>
      <c r="AG8" s="532"/>
      <c r="AH8" s="533"/>
      <c r="AI8" s="534"/>
      <c r="AJ8" s="535"/>
      <c r="AK8" s="536"/>
    </row>
    <row r="9" spans="1:37" s="13" customFormat="1" ht="68.25" customHeight="1" x14ac:dyDescent="0.25">
      <c r="A9" s="14" t="s">
        <v>57</v>
      </c>
      <c r="B9" s="75" t="s">
        <v>58</v>
      </c>
      <c r="C9" s="76" t="s">
        <v>59</v>
      </c>
      <c r="D9" s="77" t="s">
        <v>60</v>
      </c>
      <c r="E9" s="78" t="s">
        <v>61</v>
      </c>
      <c r="F9" s="79" t="s">
        <v>62</v>
      </c>
      <c r="G9" s="20" t="s">
        <v>63</v>
      </c>
      <c r="H9" s="21" t="s">
        <v>64</v>
      </c>
      <c r="I9" s="22" t="s">
        <v>65</v>
      </c>
      <c r="J9" s="20" t="s">
        <v>66</v>
      </c>
      <c r="K9" s="21" t="s">
        <v>67</v>
      </c>
      <c r="L9" s="22" t="s">
        <v>68</v>
      </c>
      <c r="M9" s="20" t="s">
        <v>69</v>
      </c>
      <c r="N9" s="21" t="s">
        <v>70</v>
      </c>
      <c r="O9" s="20" t="s">
        <v>71</v>
      </c>
      <c r="P9" s="80" t="s">
        <v>72</v>
      </c>
      <c r="Q9" s="24" t="s">
        <v>73</v>
      </c>
      <c r="R9" s="24" t="s">
        <v>74</v>
      </c>
      <c r="S9" s="24" t="s">
        <v>75</v>
      </c>
      <c r="T9" s="22" t="s">
        <v>76</v>
      </c>
      <c r="U9" s="21" t="s">
        <v>77</v>
      </c>
      <c r="V9" s="22" t="s">
        <v>78</v>
      </c>
      <c r="W9" s="22" t="s">
        <v>79</v>
      </c>
      <c r="X9" s="20" t="s">
        <v>80</v>
      </c>
      <c r="Y9" s="24" t="s">
        <v>81</v>
      </c>
      <c r="Z9" s="24" t="s">
        <v>82</v>
      </c>
      <c r="AA9" s="24" t="s">
        <v>83</v>
      </c>
      <c r="AB9" s="24" t="s">
        <v>84</v>
      </c>
      <c r="AC9" s="24" t="s">
        <v>85</v>
      </c>
      <c r="AD9" s="24" t="s">
        <v>86</v>
      </c>
      <c r="AE9" s="25" t="s">
        <v>87</v>
      </c>
      <c r="AF9" s="25" t="s">
        <v>88</v>
      </c>
      <c r="AG9" s="26" t="s">
        <v>89</v>
      </c>
      <c r="AH9" s="26" t="s">
        <v>90</v>
      </c>
      <c r="AI9" s="26" t="s">
        <v>91</v>
      </c>
      <c r="AJ9" s="26" t="s">
        <v>92</v>
      </c>
      <c r="AK9" s="26" t="s">
        <v>93</v>
      </c>
    </row>
    <row r="10" spans="1:37" s="27" customFormat="1" x14ac:dyDescent="0.25">
      <c r="A10" s="28" t="s">
        <v>27</v>
      </c>
      <c r="B10" s="81" t="s">
        <v>35</v>
      </c>
      <c r="C10" s="82" t="s">
        <v>29</v>
      </c>
      <c r="D10" s="83" t="s">
        <v>30</v>
      </c>
      <c r="E10" s="84" t="s">
        <v>31</v>
      </c>
      <c r="F10" s="33">
        <v>1</v>
      </c>
      <c r="G10" s="34">
        <v>1</v>
      </c>
      <c r="H10" s="33">
        <v>1</v>
      </c>
      <c r="I10" s="35">
        <v>1</v>
      </c>
      <c r="J10" s="34">
        <v>1</v>
      </c>
      <c r="K10" s="33">
        <v>0</v>
      </c>
      <c r="L10" s="35">
        <v>1</v>
      </c>
      <c r="M10" s="34">
        <v>1</v>
      </c>
      <c r="N10" s="33">
        <v>1</v>
      </c>
      <c r="O10" s="34">
        <v>1</v>
      </c>
      <c r="P10" s="85" t="s">
        <v>31</v>
      </c>
      <c r="Q10" s="37">
        <v>1</v>
      </c>
      <c r="R10" s="37">
        <v>1</v>
      </c>
      <c r="S10" s="37">
        <v>1</v>
      </c>
      <c r="T10" s="33">
        <v>1</v>
      </c>
      <c r="U10" s="33">
        <v>1</v>
      </c>
      <c r="V10" s="35">
        <v>1</v>
      </c>
      <c r="W10" s="35">
        <v>1</v>
      </c>
      <c r="X10" s="34">
        <v>1</v>
      </c>
      <c r="Y10" s="33">
        <v>1</v>
      </c>
      <c r="Z10" s="33">
        <v>1</v>
      </c>
      <c r="AA10" s="33">
        <v>1</v>
      </c>
      <c r="AB10" s="33">
        <v>1</v>
      </c>
      <c r="AC10" s="33">
        <v>1</v>
      </c>
      <c r="AD10" s="33">
        <v>1</v>
      </c>
      <c r="AE10" s="37">
        <f>SUM(Таблица135647891011[[#This Row],[Д1]:[П2]])</f>
        <v>9</v>
      </c>
      <c r="AF10" s="34">
        <f>SUM(Таблица135647891011[[#This Row],[З5]:[З15]])</f>
        <v>14</v>
      </c>
      <c r="AG10" s="34">
        <f>Таблица135647891011[[#This Row],[Сумма ПБ за УЧ]]+Таблица135647891011[[#This Row],[Сумма ПБ за ПЧ]]</f>
        <v>23</v>
      </c>
      <c r="AH10" s="86">
        <f>Таблица135647891011[[#This Row],[Общее количество  ПБ]]/24</f>
        <v>0.95833333333333337</v>
      </c>
      <c r="AI10" s="34" t="s">
        <v>32</v>
      </c>
      <c r="AJ10" s="34" t="s">
        <v>32</v>
      </c>
      <c r="AK10" s="39" t="s">
        <v>32</v>
      </c>
    </row>
    <row r="11" spans="1:37" x14ac:dyDescent="0.25">
      <c r="A11" s="40">
        <v>1</v>
      </c>
      <c r="B11" s="87"/>
      <c r="C11" s="88"/>
      <c r="D11" s="89"/>
      <c r="E11" s="90"/>
      <c r="F11" s="45"/>
      <c r="G11" s="46"/>
      <c r="H11" s="45"/>
      <c r="I11" s="47"/>
      <c r="J11" s="46"/>
      <c r="K11" s="45"/>
      <c r="L11" s="47"/>
      <c r="M11" s="46"/>
      <c r="N11" s="45"/>
      <c r="O11" s="46"/>
      <c r="P11" s="91"/>
      <c r="Q11" s="49"/>
      <c r="R11" s="49"/>
      <c r="S11" s="49"/>
      <c r="T11" s="45"/>
      <c r="U11" s="45"/>
      <c r="V11" s="47"/>
      <c r="W11" s="47"/>
      <c r="X11" s="46"/>
      <c r="Y11" s="45"/>
      <c r="Z11" s="45"/>
      <c r="AA11" s="45"/>
      <c r="AB11" s="45"/>
      <c r="AC11" s="45"/>
      <c r="AD11" s="45"/>
      <c r="AE11" s="50">
        <f>SUM(Таблица135647891011[[#This Row],[Д1]:[П2]])</f>
        <v>0</v>
      </c>
      <c r="AF11" s="51">
        <f>SUM(Таблица135647891011[[#This Row],[З5]:[З15]])</f>
        <v>0</v>
      </c>
      <c r="AG11" s="51">
        <f>Таблица135647891011[[#This Row],[Сумма ПБ за УЧ]]+Таблица135647891011[[#This Row],[Сумма ПБ за ПЧ]]</f>
        <v>0</v>
      </c>
      <c r="AH11" s="92">
        <f>Таблица135647891011[[#This Row],[Общее количество  ПБ]]/24</f>
        <v>0</v>
      </c>
      <c r="AI11" s="51"/>
      <c r="AJ11" s="51"/>
      <c r="AK11" s="53"/>
    </row>
    <row r="12" spans="1:37" x14ac:dyDescent="0.25">
      <c r="A12" s="40">
        <v>2</v>
      </c>
      <c r="B12" s="93"/>
      <c r="C12" s="94"/>
      <c r="D12" s="95"/>
      <c r="E12" s="96"/>
      <c r="F12" s="45"/>
      <c r="G12" s="46"/>
      <c r="H12" s="45"/>
      <c r="I12" s="47"/>
      <c r="J12" s="46"/>
      <c r="K12" s="45"/>
      <c r="L12" s="47"/>
      <c r="M12" s="46"/>
      <c r="N12" s="45"/>
      <c r="O12" s="46"/>
      <c r="P12" s="97"/>
      <c r="Q12" s="49"/>
      <c r="R12" s="49"/>
      <c r="S12" s="49"/>
      <c r="T12" s="45"/>
      <c r="U12" s="45"/>
      <c r="V12" s="47"/>
      <c r="W12" s="47"/>
      <c r="X12" s="46"/>
      <c r="Y12" s="45"/>
      <c r="Z12" s="45"/>
      <c r="AA12" s="45"/>
      <c r="AB12" s="45"/>
      <c r="AC12" s="45"/>
      <c r="AD12" s="45"/>
      <c r="AE12" s="50">
        <f>SUM(Таблица135647891011[[#This Row],[Д1]:[П2]])</f>
        <v>0</v>
      </c>
      <c r="AF12" s="51">
        <f>SUM(Таблица135647891011[[#This Row],[З5]:[З15]])</f>
        <v>0</v>
      </c>
      <c r="AG12" s="51">
        <f>Таблица135647891011[[#This Row],[Сумма ПБ за УЧ]]+Таблица135647891011[[#This Row],[Сумма ПБ за ПЧ]]</f>
        <v>0</v>
      </c>
      <c r="AH12" s="98">
        <f>Таблица135647891011[[#This Row],[Общее количество  ПБ]]/24</f>
        <v>0</v>
      </c>
      <c r="AI12" s="51"/>
      <c r="AJ12" s="51"/>
      <c r="AK12" s="53"/>
    </row>
    <row r="13" spans="1:37" x14ac:dyDescent="0.25">
      <c r="A13" s="60">
        <v>3</v>
      </c>
      <c r="B13" s="99"/>
      <c r="C13" s="100"/>
      <c r="D13" s="101"/>
      <c r="E13" s="102"/>
      <c r="F13" s="65"/>
      <c r="G13" s="66"/>
      <c r="H13" s="65"/>
      <c r="I13" s="67"/>
      <c r="J13" s="66"/>
      <c r="K13" s="65"/>
      <c r="L13" s="67"/>
      <c r="M13" s="66"/>
      <c r="N13" s="65"/>
      <c r="O13" s="66"/>
      <c r="P13" s="103"/>
      <c r="Q13" s="69"/>
      <c r="R13" s="69"/>
      <c r="S13" s="69"/>
      <c r="T13" s="65"/>
      <c r="U13" s="65"/>
      <c r="V13" s="67"/>
      <c r="W13" s="67"/>
      <c r="X13" s="66"/>
      <c r="Y13" s="65"/>
      <c r="Z13" s="65"/>
      <c r="AA13" s="65"/>
      <c r="AB13" s="65"/>
      <c r="AC13" s="65"/>
      <c r="AD13" s="65"/>
      <c r="AE13" s="70">
        <f>SUM(Таблица135647891011[[#This Row],[Д1]:[П2]])</f>
        <v>0</v>
      </c>
      <c r="AF13" s="71">
        <f>SUM(Таблица135647891011[[#This Row],[З5]:[З15]])</f>
        <v>0</v>
      </c>
      <c r="AG13" s="71">
        <f>Таблица135647891011[[#This Row],[Сумма ПБ за УЧ]]+Таблица135647891011[[#This Row],[Сумма ПБ за ПЧ]]</f>
        <v>0</v>
      </c>
      <c r="AH13" s="104">
        <f>Таблица135647891011[[#This Row],[Общее количество  ПБ]]/24</f>
        <v>0</v>
      </c>
      <c r="AI13" s="71"/>
      <c r="AJ13" s="71"/>
      <c r="AK13" s="73"/>
    </row>
    <row r="16" spans="1:37" ht="21.75" customHeight="1" x14ac:dyDescent="0.25">
      <c r="A16" s="74">
        <v>1</v>
      </c>
      <c r="B16" s="377" t="s">
        <v>33</v>
      </c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</row>
    <row r="17" spans="2:37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  <c r="AJ17" s="377"/>
      <c r="AK17" s="377"/>
    </row>
    <row r="18" spans="2:37" ht="18" customHeight="1" x14ac:dyDescent="0.25">
      <c r="B18" s="37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  <c r="AG18" s="377"/>
      <c r="AH18" s="377"/>
      <c r="AI18" s="377"/>
      <c r="AJ18" s="377"/>
      <c r="AK18" s="377"/>
    </row>
  </sheetData>
  <mergeCells count="15">
    <mergeCell ref="T1:AK1"/>
    <mergeCell ref="B16:AK18"/>
    <mergeCell ref="F8:G8"/>
    <mergeCell ref="H8:J8"/>
    <mergeCell ref="K8:M8"/>
    <mergeCell ref="N8:O8"/>
    <mergeCell ref="A2:AK2"/>
    <mergeCell ref="D3:AK3"/>
    <mergeCell ref="E4:F4"/>
    <mergeCell ref="H4:I4"/>
    <mergeCell ref="A7:D8"/>
    <mergeCell ref="E7:O7"/>
    <mergeCell ref="AE7:AK8"/>
    <mergeCell ref="P7:AD7"/>
    <mergeCell ref="U8:X8"/>
  </mergeCells>
  <pageMargins left="0.70866137742996205" right="0.70866137742996205" top="0.74803149700164795" bottom="0.74803149700164795" header="0.31496062874794001" footer="0.31496062874794001"/>
  <pageSetup paperSize="9" scale="38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28" width="6.7109375" style="3" customWidth="1"/>
    <col min="29" max="30" width="10.7109375" style="4" customWidth="1"/>
    <col min="31" max="32" width="12.42578125" style="4" customWidth="1"/>
    <col min="33" max="35" width="14.85546875" style="4" customWidth="1"/>
    <col min="36" max="36" width="18" style="1" customWidth="1"/>
    <col min="37" max="37" width="9.140625" style="1" bestFit="1" customWidth="1"/>
    <col min="38" max="16384" width="9.140625" style="1"/>
  </cols>
  <sheetData>
    <row r="1" spans="1:35" ht="50.25" customHeight="1" x14ac:dyDescent="0.25">
      <c r="A1" s="378" t="s">
        <v>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</row>
    <row r="2" spans="1:35" x14ac:dyDescent="0.25">
      <c r="A2" s="5" t="s">
        <v>1</v>
      </c>
      <c r="D2" s="379"/>
      <c r="E2" s="560"/>
      <c r="F2" s="561"/>
      <c r="G2" s="562"/>
      <c r="H2" s="563"/>
      <c r="I2" s="564"/>
      <c r="J2" s="565"/>
      <c r="K2" s="566"/>
      <c r="L2" s="567"/>
      <c r="M2" s="568"/>
      <c r="N2" s="569"/>
      <c r="O2" s="570"/>
      <c r="P2" s="571"/>
      <c r="Q2" s="572"/>
      <c r="R2" s="573"/>
      <c r="S2" s="574"/>
      <c r="T2" s="575"/>
      <c r="U2" s="576"/>
      <c r="V2" s="577"/>
      <c r="W2" s="578"/>
      <c r="X2" s="579"/>
      <c r="Y2" s="580"/>
      <c r="Z2" s="581"/>
      <c r="AA2" s="582"/>
      <c r="AB2" s="583"/>
      <c r="AC2" s="584"/>
      <c r="AD2" s="585"/>
      <c r="AE2" s="586"/>
      <c r="AF2" s="587"/>
      <c r="AG2" s="588"/>
      <c r="AH2" s="589"/>
      <c r="AI2" s="590"/>
    </row>
    <row r="3" spans="1:35" x14ac:dyDescent="0.25">
      <c r="A3" s="5" t="s">
        <v>2</v>
      </c>
      <c r="D3" s="6" t="s">
        <v>3</v>
      </c>
      <c r="E3" s="413" t="s">
        <v>4</v>
      </c>
      <c r="F3" s="591"/>
      <c r="G3" s="6" t="s">
        <v>5</v>
      </c>
      <c r="H3" s="413" t="s">
        <v>4</v>
      </c>
      <c r="I3" s="59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25">
      <c r="A4" s="5" t="s">
        <v>6</v>
      </c>
      <c r="D4" s="7" t="s">
        <v>36</v>
      </c>
    </row>
    <row r="5" spans="1:35" ht="18" x14ac:dyDescent="0.25">
      <c r="A5" s="8"/>
    </row>
    <row r="6" spans="1:35" ht="44.25" customHeight="1" x14ac:dyDescent="0.25">
      <c r="A6" s="416" t="s">
        <v>8</v>
      </c>
      <c r="B6" s="593"/>
      <c r="C6" s="594"/>
      <c r="D6" s="595"/>
      <c r="E6" s="416" t="s">
        <v>9</v>
      </c>
      <c r="F6" s="600"/>
      <c r="G6" s="601"/>
      <c r="H6" s="602"/>
      <c r="I6" s="603"/>
      <c r="J6" s="604"/>
      <c r="K6" s="605"/>
      <c r="L6" s="606"/>
      <c r="M6" s="607"/>
      <c r="N6" s="608"/>
      <c r="O6" s="609"/>
      <c r="P6" s="434" t="s">
        <v>10</v>
      </c>
      <c r="Q6" s="610"/>
      <c r="R6" s="611"/>
      <c r="S6" s="612"/>
      <c r="T6" s="613"/>
      <c r="U6" s="614"/>
      <c r="V6" s="615"/>
      <c r="W6" s="616"/>
      <c r="X6" s="617"/>
      <c r="Y6" s="618"/>
      <c r="Z6" s="619"/>
      <c r="AA6" s="620"/>
      <c r="AB6" s="621"/>
      <c r="AC6" s="416" t="s">
        <v>11</v>
      </c>
      <c r="AD6" s="622"/>
      <c r="AE6" s="623"/>
      <c r="AF6" s="624"/>
      <c r="AG6" s="625"/>
      <c r="AH6" s="626"/>
      <c r="AI6" s="627"/>
    </row>
    <row r="7" spans="1:35" s="9" customFormat="1" ht="44.25" customHeight="1" x14ac:dyDescent="0.2">
      <c r="A7" s="596"/>
      <c r="B7" s="597"/>
      <c r="C7" s="598"/>
      <c r="D7" s="599"/>
      <c r="E7" s="10"/>
      <c r="F7" s="12" t="s">
        <v>12</v>
      </c>
      <c r="G7" s="370" t="s">
        <v>13</v>
      </c>
      <c r="H7" s="635"/>
      <c r="I7" s="636" t="s">
        <v>14</v>
      </c>
      <c r="J7" s="637"/>
      <c r="K7" s="638"/>
      <c r="L7" s="370" t="s">
        <v>15</v>
      </c>
      <c r="M7" s="554"/>
      <c r="N7" s="555"/>
      <c r="O7" s="556"/>
      <c r="P7" s="10"/>
      <c r="Q7" s="11" t="s">
        <v>16</v>
      </c>
      <c r="R7" s="11" t="s">
        <v>17</v>
      </c>
      <c r="S7" s="11" t="s">
        <v>18</v>
      </c>
      <c r="T7" s="12" t="s">
        <v>19</v>
      </c>
      <c r="U7" s="11" t="s">
        <v>20</v>
      </c>
      <c r="V7" s="11" t="s">
        <v>21</v>
      </c>
      <c r="W7" s="11" t="s">
        <v>22</v>
      </c>
      <c r="X7" s="11" t="s">
        <v>23</v>
      </c>
      <c r="Y7" s="370" t="s">
        <v>24</v>
      </c>
      <c r="Z7" s="557"/>
      <c r="AA7" s="558"/>
      <c r="AB7" s="559"/>
      <c r="AC7" s="628"/>
      <c r="AD7" s="629"/>
      <c r="AE7" s="630"/>
      <c r="AF7" s="631"/>
      <c r="AG7" s="632"/>
      <c r="AH7" s="633"/>
      <c r="AI7" s="634"/>
    </row>
    <row r="8" spans="1:35" s="13" customFormat="1" ht="68.25" customHeight="1" x14ac:dyDescent="0.25">
      <c r="A8" s="14" t="s">
        <v>57</v>
      </c>
      <c r="B8" s="105" t="s">
        <v>58</v>
      </c>
      <c r="C8" s="106" t="s">
        <v>59</v>
      </c>
      <c r="D8" s="107" t="s">
        <v>60</v>
      </c>
      <c r="E8" s="108" t="s">
        <v>61</v>
      </c>
      <c r="F8" s="109" t="s">
        <v>62</v>
      </c>
      <c r="G8" s="21" t="s">
        <v>64</v>
      </c>
      <c r="H8" s="20" t="s">
        <v>65</v>
      </c>
      <c r="I8" s="21" t="s">
        <v>67</v>
      </c>
      <c r="J8" s="22" t="s">
        <v>68</v>
      </c>
      <c r="K8" s="20" t="s">
        <v>69</v>
      </c>
      <c r="L8" s="21" t="s">
        <v>70</v>
      </c>
      <c r="M8" s="22" t="s">
        <v>71</v>
      </c>
      <c r="N8" s="22" t="s">
        <v>94</v>
      </c>
      <c r="O8" s="20" t="s">
        <v>95</v>
      </c>
      <c r="P8" s="110" t="s">
        <v>72</v>
      </c>
      <c r="Q8" s="24" t="s">
        <v>73</v>
      </c>
      <c r="R8" s="24" t="s">
        <v>74</v>
      </c>
      <c r="S8" s="24" t="s">
        <v>75</v>
      </c>
      <c r="T8" s="22" t="s">
        <v>76</v>
      </c>
      <c r="U8" s="24" t="s">
        <v>96</v>
      </c>
      <c r="V8" s="24" t="s">
        <v>81</v>
      </c>
      <c r="W8" s="24" t="s">
        <v>82</v>
      </c>
      <c r="X8" s="24" t="s">
        <v>83</v>
      </c>
      <c r="Y8" s="111" t="s">
        <v>97</v>
      </c>
      <c r="Z8" s="112" t="s">
        <v>98</v>
      </c>
      <c r="AA8" s="112" t="s">
        <v>99</v>
      </c>
      <c r="AB8" s="26" t="s">
        <v>100</v>
      </c>
      <c r="AC8" s="25" t="s">
        <v>87</v>
      </c>
      <c r="AD8" s="25" t="s">
        <v>88</v>
      </c>
      <c r="AE8" s="26" t="s">
        <v>89</v>
      </c>
      <c r="AF8" s="26" t="s">
        <v>90</v>
      </c>
      <c r="AG8" s="26" t="s">
        <v>101</v>
      </c>
      <c r="AH8" s="26" t="s">
        <v>92</v>
      </c>
      <c r="AI8" s="26" t="s">
        <v>93</v>
      </c>
    </row>
    <row r="9" spans="1:35" s="27" customFormat="1" x14ac:dyDescent="0.25">
      <c r="A9" s="28" t="s">
        <v>27</v>
      </c>
      <c r="B9" s="113" t="s">
        <v>37</v>
      </c>
      <c r="C9" s="114" t="s">
        <v>29</v>
      </c>
      <c r="D9" s="115" t="s">
        <v>30</v>
      </c>
      <c r="E9" s="116" t="s">
        <v>31</v>
      </c>
      <c r="F9" s="33">
        <v>1</v>
      </c>
      <c r="G9" s="33">
        <v>1</v>
      </c>
      <c r="H9" s="34">
        <v>1</v>
      </c>
      <c r="I9" s="33">
        <v>1</v>
      </c>
      <c r="J9" s="35">
        <v>1</v>
      </c>
      <c r="K9" s="34">
        <v>0</v>
      </c>
      <c r="L9" s="33">
        <v>1</v>
      </c>
      <c r="M9" s="35">
        <v>1</v>
      </c>
      <c r="N9" s="35">
        <v>1</v>
      </c>
      <c r="O9" s="34">
        <v>1</v>
      </c>
      <c r="P9" s="117" t="s">
        <v>31</v>
      </c>
      <c r="Q9" s="37">
        <v>1</v>
      </c>
      <c r="R9" s="37">
        <v>1</v>
      </c>
      <c r="S9" s="37">
        <v>1</v>
      </c>
      <c r="T9" s="33">
        <v>1</v>
      </c>
      <c r="U9" s="37">
        <v>1</v>
      </c>
      <c r="V9" s="37">
        <v>1</v>
      </c>
      <c r="W9" s="37">
        <v>1</v>
      </c>
      <c r="X9" s="37">
        <v>1</v>
      </c>
      <c r="Y9" s="33">
        <v>1</v>
      </c>
      <c r="Z9" s="35">
        <v>1</v>
      </c>
      <c r="AA9" s="35">
        <v>0</v>
      </c>
      <c r="AB9" s="34">
        <v>0</v>
      </c>
      <c r="AC9" s="37">
        <f>SUM(Таблица1356478910[[#This Row],[Д1]:[П4]])</f>
        <v>9</v>
      </c>
      <c r="AD9" s="34">
        <f>SUM(Таблица1356478910[[#This Row],[З5]:[Р4]])</f>
        <v>10</v>
      </c>
      <c r="AE9" s="34">
        <f>Таблица1356478910[[#This Row],[Сумма ПБ за УЧ]]+Таблица1356478910[[#This Row],[Сумма ПБ за ПЧ]]</f>
        <v>19</v>
      </c>
      <c r="AF9" s="118">
        <f>Таблица1356478910[[#This Row],[Общее количество  ПБ]]/22</f>
        <v>0.86363636363636365</v>
      </c>
      <c r="AG9" s="34" t="s">
        <v>38</v>
      </c>
      <c r="AH9" s="34" t="s">
        <v>32</v>
      </c>
      <c r="AI9" s="39" t="s">
        <v>38</v>
      </c>
    </row>
    <row r="10" spans="1:35" x14ac:dyDescent="0.25">
      <c r="A10" s="40">
        <v>1</v>
      </c>
      <c r="B10" s="119"/>
      <c r="C10" s="120"/>
      <c r="D10" s="121"/>
      <c r="E10" s="122"/>
      <c r="F10" s="45"/>
      <c r="G10" s="45"/>
      <c r="H10" s="46"/>
      <c r="I10" s="45"/>
      <c r="J10" s="47"/>
      <c r="K10" s="46"/>
      <c r="L10" s="45"/>
      <c r="M10" s="47"/>
      <c r="N10" s="47"/>
      <c r="O10" s="46"/>
      <c r="P10" s="123"/>
      <c r="Q10" s="49"/>
      <c r="R10" s="49"/>
      <c r="S10" s="49"/>
      <c r="T10" s="45"/>
      <c r="U10" s="49"/>
      <c r="V10" s="49"/>
      <c r="W10" s="49"/>
      <c r="X10" s="49"/>
      <c r="Y10" s="45"/>
      <c r="Z10" s="47"/>
      <c r="AA10" s="47"/>
      <c r="AB10" s="46"/>
      <c r="AC10" s="50">
        <f>SUM(Таблица1356478910[[#This Row],[Д1]:[П4]])</f>
        <v>0</v>
      </c>
      <c r="AD10" s="51">
        <f>SUM(Таблица1356478910[[#This Row],[З5]:[Р4]])</f>
        <v>0</v>
      </c>
      <c r="AE10" s="51">
        <f>Таблица1356478910[[#This Row],[Сумма ПБ за УЧ]]+Таблица1356478910[[#This Row],[Сумма ПБ за ПЧ]]</f>
        <v>0</v>
      </c>
      <c r="AF10" s="124">
        <f>Таблица1356478910[[#This Row],[Общее количество  ПБ]]/22</f>
        <v>0</v>
      </c>
      <c r="AG10" s="51"/>
      <c r="AH10" s="51"/>
      <c r="AI10" s="53"/>
    </row>
    <row r="11" spans="1:35" x14ac:dyDescent="0.25">
      <c r="A11" s="40">
        <v>2</v>
      </c>
      <c r="B11" s="125"/>
      <c r="C11" s="126"/>
      <c r="D11" s="127"/>
      <c r="E11" s="128"/>
      <c r="F11" s="45"/>
      <c r="G11" s="45"/>
      <c r="H11" s="46"/>
      <c r="I11" s="45"/>
      <c r="J11" s="47"/>
      <c r="K11" s="46"/>
      <c r="L11" s="45"/>
      <c r="M11" s="47"/>
      <c r="N11" s="47"/>
      <c r="O11" s="46"/>
      <c r="P11" s="129"/>
      <c r="Q11" s="49"/>
      <c r="R11" s="49"/>
      <c r="S11" s="49"/>
      <c r="T11" s="45"/>
      <c r="U11" s="49"/>
      <c r="V11" s="49"/>
      <c r="W11" s="49"/>
      <c r="X11" s="49"/>
      <c r="Y11" s="45"/>
      <c r="Z11" s="47"/>
      <c r="AA11" s="47"/>
      <c r="AB11" s="46"/>
      <c r="AC11" s="50">
        <f>SUM(Таблица1356478910[[#This Row],[Д1]:[П4]])</f>
        <v>0</v>
      </c>
      <c r="AD11" s="51">
        <f>SUM(Таблица1356478910[[#This Row],[З5]:[Р4]])</f>
        <v>0</v>
      </c>
      <c r="AE11" s="51">
        <f>Таблица1356478910[[#This Row],[Сумма ПБ за УЧ]]+Таблица1356478910[[#This Row],[Сумма ПБ за ПЧ]]</f>
        <v>0</v>
      </c>
      <c r="AF11" s="130">
        <f>Таблица1356478910[[#This Row],[Общее количество  ПБ]]/22</f>
        <v>0</v>
      </c>
      <c r="AG11" s="51"/>
      <c r="AH11" s="51"/>
      <c r="AI11" s="53"/>
    </row>
    <row r="12" spans="1:35" x14ac:dyDescent="0.25">
      <c r="A12" s="60">
        <v>3</v>
      </c>
      <c r="B12" s="131"/>
      <c r="C12" s="132"/>
      <c r="D12" s="133"/>
      <c r="E12" s="134"/>
      <c r="F12" s="65"/>
      <c r="G12" s="65"/>
      <c r="H12" s="66"/>
      <c r="I12" s="65"/>
      <c r="J12" s="67"/>
      <c r="K12" s="66"/>
      <c r="L12" s="65"/>
      <c r="M12" s="67"/>
      <c r="N12" s="67"/>
      <c r="O12" s="66"/>
      <c r="P12" s="135"/>
      <c r="Q12" s="69"/>
      <c r="R12" s="69"/>
      <c r="S12" s="69"/>
      <c r="T12" s="65"/>
      <c r="U12" s="69"/>
      <c r="V12" s="69"/>
      <c r="W12" s="69"/>
      <c r="X12" s="69"/>
      <c r="Y12" s="65"/>
      <c r="Z12" s="67"/>
      <c r="AA12" s="67"/>
      <c r="AB12" s="66"/>
      <c r="AC12" s="70">
        <f>SUM(Таблица1356478910[[#This Row],[Д1]:[П4]])</f>
        <v>0</v>
      </c>
      <c r="AD12" s="71">
        <f>SUM(Таблица1356478910[[#This Row],[З5]:[Р4]])</f>
        <v>0</v>
      </c>
      <c r="AE12" s="71">
        <f>Таблица1356478910[[#This Row],[Сумма ПБ за УЧ]]+Таблица1356478910[[#This Row],[Сумма ПБ за ПЧ]]</f>
        <v>0</v>
      </c>
      <c r="AF12" s="136">
        <f>Таблица1356478910[[#This Row],[Общее количество  ПБ]]/22</f>
        <v>0</v>
      </c>
      <c r="AG12" s="71"/>
      <c r="AH12" s="71"/>
      <c r="AI12" s="73"/>
    </row>
    <row r="15" spans="1:35" ht="21.75" customHeight="1" x14ac:dyDescent="0.25">
      <c r="A15" s="74">
        <v>1</v>
      </c>
      <c r="B15" s="377" t="s">
        <v>33</v>
      </c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</row>
    <row r="16" spans="1:35" x14ac:dyDescent="0.25"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</row>
    <row r="17" spans="2:35" ht="18" customHeight="1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</row>
  </sheetData>
  <mergeCells count="13">
    <mergeCell ref="L7:O7"/>
    <mergeCell ref="Y7:AB7"/>
    <mergeCell ref="B15:AI17"/>
    <mergeCell ref="A1:AI1"/>
    <mergeCell ref="D2:AI2"/>
    <mergeCell ref="E3:F3"/>
    <mergeCell ref="H3:I3"/>
    <mergeCell ref="A6:D7"/>
    <mergeCell ref="E6:O6"/>
    <mergeCell ref="P6:AB6"/>
    <mergeCell ref="AC6:AI7"/>
    <mergeCell ref="G7:H7"/>
    <mergeCell ref="I7:K7"/>
  </mergeCells>
  <pageMargins left="0.70866137742996205" right="0.70866137742996205" top="0.74803149700164795" bottom="0.74803149700164795" header="0.31496062874794001" footer="0.31496062874794001"/>
  <pageSetup paperSize="9" scale="40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28" width="6.7109375" style="3" customWidth="1"/>
    <col min="29" max="30" width="10.7109375" style="4" customWidth="1"/>
    <col min="31" max="32" width="12.42578125" style="4" customWidth="1"/>
    <col min="33" max="35" width="14.85546875" style="4" customWidth="1"/>
    <col min="36" max="36" width="18" style="1" customWidth="1"/>
    <col min="37" max="37" width="9.140625" style="1" bestFit="1" customWidth="1"/>
    <col min="38" max="16384" width="9.140625" style="1"/>
  </cols>
  <sheetData>
    <row r="1" spans="1:35" ht="50.25" customHeight="1" x14ac:dyDescent="0.25">
      <c r="A1" s="378" t="s">
        <v>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</row>
    <row r="2" spans="1:35" x14ac:dyDescent="0.25">
      <c r="A2" s="5" t="s">
        <v>1</v>
      </c>
      <c r="D2" s="379"/>
      <c r="E2" s="645"/>
      <c r="F2" s="646"/>
      <c r="G2" s="647"/>
      <c r="H2" s="648"/>
      <c r="I2" s="649"/>
      <c r="J2" s="650"/>
      <c r="K2" s="651"/>
      <c r="L2" s="652"/>
      <c r="M2" s="653"/>
      <c r="N2" s="654"/>
      <c r="O2" s="655"/>
      <c r="P2" s="656"/>
      <c r="Q2" s="657"/>
      <c r="R2" s="658"/>
      <c r="S2" s="659"/>
      <c r="T2" s="660"/>
      <c r="U2" s="661"/>
      <c r="V2" s="662"/>
      <c r="W2" s="663"/>
      <c r="X2" s="664"/>
      <c r="Y2" s="665"/>
      <c r="Z2" s="666"/>
      <c r="AA2" s="667"/>
      <c r="AB2" s="668"/>
      <c r="AC2" s="669"/>
      <c r="AD2" s="670"/>
      <c r="AE2" s="671"/>
      <c r="AF2" s="672"/>
      <c r="AG2" s="673"/>
      <c r="AH2" s="674"/>
      <c r="AI2" s="675"/>
    </row>
    <row r="3" spans="1:35" x14ac:dyDescent="0.25">
      <c r="A3" s="5" t="s">
        <v>2</v>
      </c>
      <c r="D3" s="6" t="s">
        <v>3</v>
      </c>
      <c r="E3" s="413" t="s">
        <v>4</v>
      </c>
      <c r="F3" s="676"/>
      <c r="G3" s="6" t="s">
        <v>5</v>
      </c>
      <c r="H3" s="413" t="s">
        <v>4</v>
      </c>
      <c r="I3" s="67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25">
      <c r="A4" s="5" t="s">
        <v>6</v>
      </c>
      <c r="D4" s="7" t="s">
        <v>39</v>
      </c>
    </row>
    <row r="5" spans="1:35" ht="18" x14ac:dyDescent="0.25">
      <c r="A5" s="8"/>
    </row>
    <row r="6" spans="1:35" ht="44.25" customHeight="1" x14ac:dyDescent="0.25">
      <c r="A6" s="416" t="s">
        <v>8</v>
      </c>
      <c r="B6" s="678"/>
      <c r="C6" s="679"/>
      <c r="D6" s="680"/>
      <c r="E6" s="416" t="s">
        <v>9</v>
      </c>
      <c r="F6" s="685"/>
      <c r="G6" s="686"/>
      <c r="H6" s="687"/>
      <c r="I6" s="688"/>
      <c r="J6" s="689"/>
      <c r="K6" s="690"/>
      <c r="L6" s="691"/>
      <c r="M6" s="692"/>
      <c r="N6" s="693"/>
      <c r="O6" s="694"/>
      <c r="P6" s="434" t="s">
        <v>10</v>
      </c>
      <c r="Q6" s="695"/>
      <c r="R6" s="696"/>
      <c r="S6" s="697"/>
      <c r="T6" s="698"/>
      <c r="U6" s="699"/>
      <c r="V6" s="700"/>
      <c r="W6" s="701"/>
      <c r="X6" s="702"/>
      <c r="Y6" s="703"/>
      <c r="Z6" s="704"/>
      <c r="AA6" s="705"/>
      <c r="AB6" s="706"/>
      <c r="AC6" s="416" t="s">
        <v>11</v>
      </c>
      <c r="AD6" s="707"/>
      <c r="AE6" s="708"/>
      <c r="AF6" s="709"/>
      <c r="AG6" s="710"/>
      <c r="AH6" s="711"/>
      <c r="AI6" s="712"/>
    </row>
    <row r="7" spans="1:35" s="9" customFormat="1" ht="44.25" customHeight="1" x14ac:dyDescent="0.2">
      <c r="A7" s="681"/>
      <c r="B7" s="682"/>
      <c r="C7" s="683"/>
      <c r="D7" s="684"/>
      <c r="E7" s="10"/>
      <c r="F7" s="12" t="s">
        <v>12</v>
      </c>
      <c r="G7" s="370" t="s">
        <v>13</v>
      </c>
      <c r="H7" s="720"/>
      <c r="I7" s="636" t="s">
        <v>14</v>
      </c>
      <c r="J7" s="721"/>
      <c r="K7" s="722"/>
      <c r="L7" s="370" t="s">
        <v>15</v>
      </c>
      <c r="M7" s="639"/>
      <c r="N7" s="640"/>
      <c r="O7" s="641"/>
      <c r="P7" s="10"/>
      <c r="Q7" s="11" t="s">
        <v>16</v>
      </c>
      <c r="R7" s="11" t="s">
        <v>17</v>
      </c>
      <c r="S7" s="11" t="s">
        <v>18</v>
      </c>
      <c r="T7" s="12" t="s">
        <v>19</v>
      </c>
      <c r="U7" s="11" t="s">
        <v>20</v>
      </c>
      <c r="V7" s="11" t="s">
        <v>21</v>
      </c>
      <c r="W7" s="11" t="s">
        <v>22</v>
      </c>
      <c r="X7" s="11" t="s">
        <v>23</v>
      </c>
      <c r="Y7" s="370" t="s">
        <v>24</v>
      </c>
      <c r="Z7" s="642"/>
      <c r="AA7" s="643"/>
      <c r="AB7" s="644"/>
      <c r="AC7" s="713"/>
      <c r="AD7" s="714"/>
      <c r="AE7" s="715"/>
      <c r="AF7" s="716"/>
      <c r="AG7" s="717"/>
      <c r="AH7" s="718"/>
      <c r="AI7" s="719"/>
    </row>
    <row r="8" spans="1:35" s="13" customFormat="1" ht="68.25" customHeight="1" x14ac:dyDescent="0.25">
      <c r="A8" s="14" t="s">
        <v>57</v>
      </c>
      <c r="B8" s="137" t="s">
        <v>58</v>
      </c>
      <c r="C8" s="138" t="s">
        <v>59</v>
      </c>
      <c r="D8" s="139" t="s">
        <v>60</v>
      </c>
      <c r="E8" s="140" t="s">
        <v>61</v>
      </c>
      <c r="F8" s="141" t="s">
        <v>62</v>
      </c>
      <c r="G8" s="21" t="s">
        <v>64</v>
      </c>
      <c r="H8" s="20" t="s">
        <v>65</v>
      </c>
      <c r="I8" s="21" t="s">
        <v>67</v>
      </c>
      <c r="J8" s="22" t="s">
        <v>68</v>
      </c>
      <c r="K8" s="20" t="s">
        <v>69</v>
      </c>
      <c r="L8" s="21" t="s">
        <v>70</v>
      </c>
      <c r="M8" s="22" t="s">
        <v>71</v>
      </c>
      <c r="N8" s="22" t="s">
        <v>94</v>
      </c>
      <c r="O8" s="20" t="s">
        <v>95</v>
      </c>
      <c r="P8" s="142" t="s">
        <v>72</v>
      </c>
      <c r="Q8" s="24" t="s">
        <v>73</v>
      </c>
      <c r="R8" s="24" t="s">
        <v>74</v>
      </c>
      <c r="S8" s="24" t="s">
        <v>75</v>
      </c>
      <c r="T8" s="22" t="s">
        <v>76</v>
      </c>
      <c r="U8" s="24" t="s">
        <v>96</v>
      </c>
      <c r="V8" s="24" t="s">
        <v>81</v>
      </c>
      <c r="W8" s="24" t="s">
        <v>82</v>
      </c>
      <c r="X8" s="24" t="s">
        <v>83</v>
      </c>
      <c r="Y8" s="111" t="s">
        <v>97</v>
      </c>
      <c r="Z8" s="112" t="s">
        <v>98</v>
      </c>
      <c r="AA8" s="112" t="s">
        <v>99</v>
      </c>
      <c r="AB8" s="26" t="s">
        <v>100</v>
      </c>
      <c r="AC8" s="25" t="s">
        <v>87</v>
      </c>
      <c r="AD8" s="25" t="s">
        <v>88</v>
      </c>
      <c r="AE8" s="26" t="s">
        <v>89</v>
      </c>
      <c r="AF8" s="26" t="s">
        <v>90</v>
      </c>
      <c r="AG8" s="26" t="s">
        <v>101</v>
      </c>
      <c r="AH8" s="26" t="s">
        <v>92</v>
      </c>
      <c r="AI8" s="26" t="s">
        <v>93</v>
      </c>
    </row>
    <row r="9" spans="1:35" s="27" customFormat="1" x14ac:dyDescent="0.25">
      <c r="A9" s="28" t="s">
        <v>27</v>
      </c>
      <c r="B9" s="143" t="s">
        <v>40</v>
      </c>
      <c r="C9" s="144" t="s">
        <v>29</v>
      </c>
      <c r="D9" s="145" t="s">
        <v>30</v>
      </c>
      <c r="E9" s="146" t="s">
        <v>31</v>
      </c>
      <c r="F9" s="33">
        <v>1</v>
      </c>
      <c r="G9" s="33">
        <v>1</v>
      </c>
      <c r="H9" s="34">
        <v>1</v>
      </c>
      <c r="I9" s="33">
        <v>1</v>
      </c>
      <c r="J9" s="35">
        <v>1</v>
      </c>
      <c r="K9" s="34">
        <v>0</v>
      </c>
      <c r="L9" s="33">
        <v>1</v>
      </c>
      <c r="M9" s="35">
        <v>1</v>
      </c>
      <c r="N9" s="35">
        <v>1</v>
      </c>
      <c r="O9" s="34">
        <v>1</v>
      </c>
      <c r="P9" s="147" t="s">
        <v>31</v>
      </c>
      <c r="Q9" s="37">
        <v>1</v>
      </c>
      <c r="R9" s="37">
        <v>1</v>
      </c>
      <c r="S9" s="37">
        <v>1</v>
      </c>
      <c r="T9" s="33">
        <v>1</v>
      </c>
      <c r="U9" s="37">
        <v>1</v>
      </c>
      <c r="V9" s="37">
        <v>1</v>
      </c>
      <c r="W9" s="37">
        <v>1</v>
      </c>
      <c r="X9" s="37">
        <v>1</v>
      </c>
      <c r="Y9" s="33">
        <v>1</v>
      </c>
      <c r="Z9" s="35">
        <v>1</v>
      </c>
      <c r="AA9" s="35">
        <v>0</v>
      </c>
      <c r="AB9" s="34">
        <v>0</v>
      </c>
      <c r="AC9" s="37">
        <f>SUM(Таблица13564789[[#This Row],[Д1]:[П4]])</f>
        <v>9</v>
      </c>
      <c r="AD9" s="34">
        <f>SUM(Таблица13564789[[#This Row],[З5]:[Р4]])</f>
        <v>10</v>
      </c>
      <c r="AE9" s="34">
        <f>Таблица13564789[[#This Row],[Сумма ПБ за УЧ]]+Таблица13564789[[#This Row],[Сумма ПБ за ПЧ]]</f>
        <v>19</v>
      </c>
      <c r="AF9" s="148">
        <f>Таблица13564789[[#This Row],[Общее количество  ПБ]]/22</f>
        <v>0.86363636363636365</v>
      </c>
      <c r="AG9" s="34" t="s">
        <v>38</v>
      </c>
      <c r="AH9" s="34" t="s">
        <v>32</v>
      </c>
      <c r="AI9" s="39" t="s">
        <v>38</v>
      </c>
    </row>
    <row r="10" spans="1:35" x14ac:dyDescent="0.25">
      <c r="A10" s="40">
        <v>1</v>
      </c>
      <c r="B10" s="149"/>
      <c r="C10" s="150"/>
      <c r="D10" s="151"/>
      <c r="E10" s="152"/>
      <c r="F10" s="45"/>
      <c r="G10" s="45"/>
      <c r="H10" s="46"/>
      <c r="I10" s="45"/>
      <c r="J10" s="47"/>
      <c r="K10" s="46"/>
      <c r="L10" s="45"/>
      <c r="M10" s="47"/>
      <c r="N10" s="47"/>
      <c r="O10" s="46"/>
      <c r="P10" s="153"/>
      <c r="Q10" s="49"/>
      <c r="R10" s="49"/>
      <c r="S10" s="49"/>
      <c r="T10" s="45"/>
      <c r="U10" s="49"/>
      <c r="V10" s="49"/>
      <c r="W10" s="49"/>
      <c r="X10" s="49"/>
      <c r="Y10" s="45"/>
      <c r="Z10" s="47"/>
      <c r="AA10" s="47"/>
      <c r="AB10" s="46"/>
      <c r="AC10" s="50">
        <f>SUM(Таблица13564789[[#This Row],[Д1]:[П4]])</f>
        <v>0</v>
      </c>
      <c r="AD10" s="51">
        <f>SUM(Таблица13564789[[#This Row],[З5]:[Р4]])</f>
        <v>0</v>
      </c>
      <c r="AE10" s="51">
        <f>Таблица13564789[[#This Row],[Сумма ПБ за УЧ]]+Таблица13564789[[#This Row],[Сумма ПБ за ПЧ]]</f>
        <v>0</v>
      </c>
      <c r="AF10" s="154">
        <f>Таблица13564789[[#This Row],[Общее количество  ПБ]]/22</f>
        <v>0</v>
      </c>
      <c r="AG10" s="51"/>
      <c r="AH10" s="51"/>
      <c r="AI10" s="53"/>
    </row>
    <row r="11" spans="1:35" x14ac:dyDescent="0.25">
      <c r="A11" s="40">
        <v>2</v>
      </c>
      <c r="B11" s="155"/>
      <c r="C11" s="156"/>
      <c r="D11" s="157"/>
      <c r="E11" s="158"/>
      <c r="F11" s="45"/>
      <c r="G11" s="45"/>
      <c r="H11" s="46"/>
      <c r="I11" s="45"/>
      <c r="J11" s="47"/>
      <c r="K11" s="46"/>
      <c r="L11" s="45"/>
      <c r="M11" s="47"/>
      <c r="N11" s="47"/>
      <c r="O11" s="46"/>
      <c r="P11" s="159"/>
      <c r="Q11" s="49"/>
      <c r="R11" s="49"/>
      <c r="S11" s="49"/>
      <c r="T11" s="45"/>
      <c r="U11" s="49"/>
      <c r="V11" s="49"/>
      <c r="W11" s="49"/>
      <c r="X11" s="49"/>
      <c r="Y11" s="45"/>
      <c r="Z11" s="47"/>
      <c r="AA11" s="47"/>
      <c r="AB11" s="46"/>
      <c r="AC11" s="50">
        <f>SUM(Таблица13564789[[#This Row],[Д1]:[П4]])</f>
        <v>0</v>
      </c>
      <c r="AD11" s="51">
        <f>SUM(Таблица13564789[[#This Row],[З5]:[Р4]])</f>
        <v>0</v>
      </c>
      <c r="AE11" s="51">
        <f>Таблица13564789[[#This Row],[Сумма ПБ за УЧ]]+Таблица13564789[[#This Row],[Сумма ПБ за ПЧ]]</f>
        <v>0</v>
      </c>
      <c r="AF11" s="160">
        <f>Таблица13564789[[#This Row],[Общее количество  ПБ]]/22</f>
        <v>0</v>
      </c>
      <c r="AG11" s="51"/>
      <c r="AH11" s="51"/>
      <c r="AI11" s="53"/>
    </row>
    <row r="12" spans="1:35" x14ac:dyDescent="0.25">
      <c r="A12" s="60">
        <v>3</v>
      </c>
      <c r="B12" s="161"/>
      <c r="C12" s="162"/>
      <c r="D12" s="163"/>
      <c r="E12" s="164"/>
      <c r="F12" s="65"/>
      <c r="G12" s="65"/>
      <c r="H12" s="66"/>
      <c r="I12" s="65"/>
      <c r="J12" s="67"/>
      <c r="K12" s="66"/>
      <c r="L12" s="65"/>
      <c r="M12" s="67"/>
      <c r="N12" s="67"/>
      <c r="O12" s="66"/>
      <c r="P12" s="165"/>
      <c r="Q12" s="69"/>
      <c r="R12" s="69"/>
      <c r="S12" s="69"/>
      <c r="T12" s="65"/>
      <c r="U12" s="69"/>
      <c r="V12" s="69"/>
      <c r="W12" s="69"/>
      <c r="X12" s="69"/>
      <c r="Y12" s="65"/>
      <c r="Z12" s="67"/>
      <c r="AA12" s="67"/>
      <c r="AB12" s="66"/>
      <c r="AC12" s="70">
        <f>SUM(Таблица13564789[[#This Row],[Д1]:[П4]])</f>
        <v>0</v>
      </c>
      <c r="AD12" s="71">
        <f>SUM(Таблица13564789[[#This Row],[З5]:[Р4]])</f>
        <v>0</v>
      </c>
      <c r="AE12" s="71">
        <f>Таблица13564789[[#This Row],[Сумма ПБ за УЧ]]+Таблица13564789[[#This Row],[Сумма ПБ за ПЧ]]</f>
        <v>0</v>
      </c>
      <c r="AF12" s="166">
        <f>Таблица13564789[[#This Row],[Общее количество  ПБ]]/22</f>
        <v>0</v>
      </c>
      <c r="AG12" s="71"/>
      <c r="AH12" s="71"/>
      <c r="AI12" s="73"/>
    </row>
    <row r="15" spans="1:35" ht="21.75" customHeight="1" x14ac:dyDescent="0.25">
      <c r="A15" s="74">
        <v>1</v>
      </c>
      <c r="B15" s="377" t="s">
        <v>33</v>
      </c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</row>
    <row r="16" spans="1:35" x14ac:dyDescent="0.25"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</row>
    <row r="17" spans="2:35" ht="18" customHeight="1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</row>
  </sheetData>
  <mergeCells count="13">
    <mergeCell ref="L7:O7"/>
    <mergeCell ref="Y7:AB7"/>
    <mergeCell ref="B15:AI17"/>
    <mergeCell ref="A1:AI1"/>
    <mergeCell ref="D2:AI2"/>
    <mergeCell ref="E3:F3"/>
    <mergeCell ref="H3:I3"/>
    <mergeCell ref="A6:D7"/>
    <mergeCell ref="E6:O6"/>
    <mergeCell ref="P6:AB6"/>
    <mergeCell ref="AC6:AI7"/>
    <mergeCell ref="G7:H7"/>
    <mergeCell ref="I7:K7"/>
  </mergeCells>
  <pageMargins left="0.70866137742996205" right="0.70866137742996205" top="0.74803149700164795" bottom="0.74803149700164795" header="0.31496062874794001" footer="0.31496062874794001"/>
  <pageSetup paperSize="9" scale="40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28" width="6.7109375" style="3" customWidth="1"/>
    <col min="29" max="30" width="10.7109375" style="4" customWidth="1"/>
    <col min="31" max="32" width="12.42578125" style="4" customWidth="1"/>
    <col min="33" max="35" width="14.85546875" style="4" customWidth="1"/>
    <col min="36" max="36" width="18" style="1" customWidth="1"/>
    <col min="37" max="37" width="9.140625" style="1" bestFit="1" customWidth="1"/>
    <col min="38" max="16384" width="9.140625" style="1"/>
  </cols>
  <sheetData>
    <row r="1" spans="1:35" ht="50.25" customHeight="1" x14ac:dyDescent="0.25">
      <c r="A1" s="378" t="s">
        <v>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</row>
    <row r="2" spans="1:35" x14ac:dyDescent="0.25">
      <c r="A2" s="5" t="s">
        <v>1</v>
      </c>
      <c r="D2" s="379"/>
      <c r="E2" s="729"/>
      <c r="F2" s="730"/>
      <c r="G2" s="731"/>
      <c r="H2" s="732"/>
      <c r="I2" s="733"/>
      <c r="J2" s="734"/>
      <c r="K2" s="735"/>
      <c r="L2" s="736"/>
      <c r="M2" s="737"/>
      <c r="N2" s="738"/>
      <c r="O2" s="739"/>
      <c r="P2" s="740"/>
      <c r="Q2" s="741"/>
      <c r="R2" s="742"/>
      <c r="S2" s="743"/>
      <c r="T2" s="744"/>
      <c r="U2" s="745"/>
      <c r="V2" s="746"/>
      <c r="W2" s="747"/>
      <c r="X2" s="748"/>
      <c r="Y2" s="749"/>
      <c r="Z2" s="750"/>
      <c r="AA2" s="751"/>
      <c r="AB2" s="752"/>
      <c r="AC2" s="753"/>
      <c r="AD2" s="754"/>
      <c r="AE2" s="755"/>
      <c r="AF2" s="756"/>
      <c r="AG2" s="757"/>
      <c r="AH2" s="758"/>
      <c r="AI2" s="759"/>
    </row>
    <row r="3" spans="1:35" x14ac:dyDescent="0.25">
      <c r="A3" s="5" t="s">
        <v>2</v>
      </c>
      <c r="D3" s="6" t="s">
        <v>3</v>
      </c>
      <c r="E3" s="413" t="s">
        <v>4</v>
      </c>
      <c r="F3" s="760"/>
      <c r="G3" s="6" t="s">
        <v>5</v>
      </c>
      <c r="H3" s="413" t="s">
        <v>4</v>
      </c>
      <c r="I3" s="76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25">
      <c r="A4" s="5" t="s">
        <v>6</v>
      </c>
      <c r="D4" s="7" t="s">
        <v>41</v>
      </c>
    </row>
    <row r="5" spans="1:35" ht="18" x14ac:dyDescent="0.25">
      <c r="A5" s="8"/>
    </row>
    <row r="6" spans="1:35" ht="44.25" customHeight="1" x14ac:dyDescent="0.25">
      <c r="A6" s="416" t="s">
        <v>8</v>
      </c>
      <c r="B6" s="762"/>
      <c r="C6" s="763"/>
      <c r="D6" s="764"/>
      <c r="E6" s="416" t="s">
        <v>9</v>
      </c>
      <c r="F6" s="769"/>
      <c r="G6" s="770"/>
      <c r="H6" s="771"/>
      <c r="I6" s="772"/>
      <c r="J6" s="773"/>
      <c r="K6" s="774"/>
      <c r="L6" s="775"/>
      <c r="M6" s="776"/>
      <c r="N6" s="777"/>
      <c r="O6" s="778"/>
      <c r="P6" s="434" t="s">
        <v>10</v>
      </c>
      <c r="Q6" s="779"/>
      <c r="R6" s="780"/>
      <c r="S6" s="781"/>
      <c r="T6" s="782"/>
      <c r="U6" s="783"/>
      <c r="V6" s="784"/>
      <c r="W6" s="785"/>
      <c r="X6" s="786"/>
      <c r="Y6" s="787"/>
      <c r="Z6" s="788"/>
      <c r="AA6" s="789"/>
      <c r="AB6" s="790"/>
      <c r="AC6" s="416" t="s">
        <v>11</v>
      </c>
      <c r="AD6" s="791"/>
      <c r="AE6" s="792"/>
      <c r="AF6" s="793"/>
      <c r="AG6" s="794"/>
      <c r="AH6" s="795"/>
      <c r="AI6" s="796"/>
    </row>
    <row r="7" spans="1:35" s="9" customFormat="1" ht="44.25" customHeight="1" x14ac:dyDescent="0.2">
      <c r="A7" s="765"/>
      <c r="B7" s="766"/>
      <c r="C7" s="767"/>
      <c r="D7" s="768"/>
      <c r="E7" s="10"/>
      <c r="F7" s="12" t="s">
        <v>12</v>
      </c>
      <c r="G7" s="370" t="s">
        <v>13</v>
      </c>
      <c r="H7" s="804"/>
      <c r="I7" s="636" t="s">
        <v>14</v>
      </c>
      <c r="J7" s="805"/>
      <c r="K7" s="806"/>
      <c r="L7" s="370" t="s">
        <v>15</v>
      </c>
      <c r="M7" s="723"/>
      <c r="N7" s="724"/>
      <c r="O7" s="725"/>
      <c r="P7" s="10"/>
      <c r="Q7" s="11" t="s">
        <v>16</v>
      </c>
      <c r="R7" s="11" t="s">
        <v>17</v>
      </c>
      <c r="S7" s="11" t="s">
        <v>18</v>
      </c>
      <c r="T7" s="12" t="s">
        <v>19</v>
      </c>
      <c r="U7" s="11" t="s">
        <v>20</v>
      </c>
      <c r="V7" s="11" t="s">
        <v>21</v>
      </c>
      <c r="W7" s="11" t="s">
        <v>22</v>
      </c>
      <c r="X7" s="11" t="s">
        <v>23</v>
      </c>
      <c r="Y7" s="370" t="s">
        <v>24</v>
      </c>
      <c r="Z7" s="726"/>
      <c r="AA7" s="727"/>
      <c r="AB7" s="728"/>
      <c r="AC7" s="797"/>
      <c r="AD7" s="798"/>
      <c r="AE7" s="799"/>
      <c r="AF7" s="800"/>
      <c r="AG7" s="801"/>
      <c r="AH7" s="802"/>
      <c r="AI7" s="803"/>
    </row>
    <row r="8" spans="1:35" s="13" customFormat="1" ht="68.25" customHeight="1" x14ac:dyDescent="0.25">
      <c r="A8" s="14" t="s">
        <v>57</v>
      </c>
      <c r="B8" s="167" t="s">
        <v>58</v>
      </c>
      <c r="C8" s="168" t="s">
        <v>59</v>
      </c>
      <c r="D8" s="169" t="s">
        <v>60</v>
      </c>
      <c r="E8" s="170" t="s">
        <v>61</v>
      </c>
      <c r="F8" s="171" t="s">
        <v>62</v>
      </c>
      <c r="G8" s="21" t="s">
        <v>64</v>
      </c>
      <c r="H8" s="20" t="s">
        <v>65</v>
      </c>
      <c r="I8" s="21" t="s">
        <v>67</v>
      </c>
      <c r="J8" s="22" t="s">
        <v>68</v>
      </c>
      <c r="K8" s="20" t="s">
        <v>69</v>
      </c>
      <c r="L8" s="21" t="s">
        <v>70</v>
      </c>
      <c r="M8" s="22" t="s">
        <v>71</v>
      </c>
      <c r="N8" s="22" t="s">
        <v>94</v>
      </c>
      <c r="O8" s="20" t="s">
        <v>95</v>
      </c>
      <c r="P8" s="172" t="s">
        <v>72</v>
      </c>
      <c r="Q8" s="24" t="s">
        <v>73</v>
      </c>
      <c r="R8" s="24" t="s">
        <v>74</v>
      </c>
      <c r="S8" s="24" t="s">
        <v>75</v>
      </c>
      <c r="T8" s="22" t="s">
        <v>76</v>
      </c>
      <c r="U8" s="24" t="s">
        <v>96</v>
      </c>
      <c r="V8" s="24" t="s">
        <v>81</v>
      </c>
      <c r="W8" s="24" t="s">
        <v>82</v>
      </c>
      <c r="X8" s="24" t="s">
        <v>83</v>
      </c>
      <c r="Y8" s="111" t="s">
        <v>97</v>
      </c>
      <c r="Z8" s="112" t="s">
        <v>98</v>
      </c>
      <c r="AA8" s="112" t="s">
        <v>99</v>
      </c>
      <c r="AB8" s="26" t="s">
        <v>100</v>
      </c>
      <c r="AC8" s="25" t="s">
        <v>87</v>
      </c>
      <c r="AD8" s="25" t="s">
        <v>88</v>
      </c>
      <c r="AE8" s="26" t="s">
        <v>89</v>
      </c>
      <c r="AF8" s="26" t="s">
        <v>90</v>
      </c>
      <c r="AG8" s="26" t="s">
        <v>101</v>
      </c>
      <c r="AH8" s="26" t="s">
        <v>92</v>
      </c>
      <c r="AI8" s="26" t="s">
        <v>93</v>
      </c>
    </row>
    <row r="9" spans="1:35" s="27" customFormat="1" x14ac:dyDescent="0.25">
      <c r="A9" s="28" t="s">
        <v>27</v>
      </c>
      <c r="B9" s="173" t="s">
        <v>42</v>
      </c>
      <c r="C9" s="174" t="s">
        <v>29</v>
      </c>
      <c r="D9" s="175" t="s">
        <v>30</v>
      </c>
      <c r="E9" s="176" t="s">
        <v>31</v>
      </c>
      <c r="F9" s="33">
        <v>1</v>
      </c>
      <c r="G9" s="33">
        <v>1</v>
      </c>
      <c r="H9" s="34">
        <v>1</v>
      </c>
      <c r="I9" s="33">
        <v>1</v>
      </c>
      <c r="J9" s="35">
        <v>1</v>
      </c>
      <c r="K9" s="34">
        <v>0</v>
      </c>
      <c r="L9" s="33">
        <v>1</v>
      </c>
      <c r="M9" s="35">
        <v>1</v>
      </c>
      <c r="N9" s="35">
        <v>1</v>
      </c>
      <c r="O9" s="34">
        <v>1</v>
      </c>
      <c r="P9" s="177" t="s">
        <v>31</v>
      </c>
      <c r="Q9" s="37">
        <v>1</v>
      </c>
      <c r="R9" s="37">
        <v>1</v>
      </c>
      <c r="S9" s="37">
        <v>1</v>
      </c>
      <c r="T9" s="33">
        <v>1</v>
      </c>
      <c r="U9" s="37">
        <v>1</v>
      </c>
      <c r="V9" s="37">
        <v>1</v>
      </c>
      <c r="W9" s="37">
        <v>1</v>
      </c>
      <c r="X9" s="37">
        <v>1</v>
      </c>
      <c r="Y9" s="33">
        <v>1</v>
      </c>
      <c r="Z9" s="35">
        <v>1</v>
      </c>
      <c r="AA9" s="35">
        <v>0</v>
      </c>
      <c r="AB9" s="34">
        <v>0</v>
      </c>
      <c r="AC9" s="37">
        <f>SUM(Таблица1356478[[#This Row],[Д1]:[П4]])</f>
        <v>9</v>
      </c>
      <c r="AD9" s="34">
        <f>SUM(Таблица1356478[[#This Row],[З5]:[Р4]])</f>
        <v>10</v>
      </c>
      <c r="AE9" s="34">
        <f>Таблица1356478[[#This Row],[Сумма ПБ за УЧ]]+Таблица1356478[[#This Row],[Сумма ПБ за ПЧ]]</f>
        <v>19</v>
      </c>
      <c r="AF9" s="178">
        <f>Таблица1356478[[#This Row],[Общее количество  ПБ]]/22</f>
        <v>0.86363636363636365</v>
      </c>
      <c r="AG9" s="34" t="s">
        <v>38</v>
      </c>
      <c r="AH9" s="34" t="s">
        <v>32</v>
      </c>
      <c r="AI9" s="39" t="s">
        <v>38</v>
      </c>
    </row>
    <row r="10" spans="1:35" x14ac:dyDescent="0.25">
      <c r="A10" s="40">
        <v>1</v>
      </c>
      <c r="B10" s="179"/>
      <c r="C10" s="180"/>
      <c r="D10" s="181"/>
      <c r="E10" s="182"/>
      <c r="F10" s="45"/>
      <c r="G10" s="45"/>
      <c r="H10" s="46"/>
      <c r="I10" s="45"/>
      <c r="J10" s="47"/>
      <c r="K10" s="46"/>
      <c r="L10" s="45"/>
      <c r="M10" s="47"/>
      <c r="N10" s="47"/>
      <c r="O10" s="46"/>
      <c r="P10" s="183"/>
      <c r="Q10" s="49"/>
      <c r="R10" s="49"/>
      <c r="S10" s="49"/>
      <c r="T10" s="45"/>
      <c r="U10" s="49"/>
      <c r="V10" s="49"/>
      <c r="W10" s="49"/>
      <c r="X10" s="49"/>
      <c r="Y10" s="45"/>
      <c r="Z10" s="47"/>
      <c r="AA10" s="47"/>
      <c r="AB10" s="46"/>
      <c r="AC10" s="50">
        <f>SUM(Таблица1356478[[#This Row],[Д1]:[П4]])</f>
        <v>0</v>
      </c>
      <c r="AD10" s="51">
        <f>SUM(Таблица1356478[[#This Row],[З5]:[Р4]])</f>
        <v>0</v>
      </c>
      <c r="AE10" s="51">
        <f>Таблица1356478[[#This Row],[Сумма ПБ за УЧ]]+Таблица1356478[[#This Row],[Сумма ПБ за ПЧ]]</f>
        <v>0</v>
      </c>
      <c r="AF10" s="184">
        <f>Таблица1356478[[#This Row],[Общее количество  ПБ]]/22</f>
        <v>0</v>
      </c>
      <c r="AG10" s="51"/>
      <c r="AH10" s="51"/>
      <c r="AI10" s="53"/>
    </row>
    <row r="11" spans="1:35" x14ac:dyDescent="0.25">
      <c r="A11" s="40">
        <v>2</v>
      </c>
      <c r="B11" s="185"/>
      <c r="C11" s="186"/>
      <c r="D11" s="187"/>
      <c r="E11" s="188"/>
      <c r="F11" s="45"/>
      <c r="G11" s="45"/>
      <c r="H11" s="46"/>
      <c r="I11" s="45"/>
      <c r="J11" s="47"/>
      <c r="K11" s="46"/>
      <c r="L11" s="45"/>
      <c r="M11" s="47"/>
      <c r="N11" s="47"/>
      <c r="O11" s="46"/>
      <c r="P11" s="189"/>
      <c r="Q11" s="49"/>
      <c r="R11" s="49"/>
      <c r="S11" s="49"/>
      <c r="T11" s="45"/>
      <c r="U11" s="49"/>
      <c r="V11" s="49"/>
      <c r="W11" s="49"/>
      <c r="X11" s="49"/>
      <c r="Y11" s="45"/>
      <c r="Z11" s="47"/>
      <c r="AA11" s="47"/>
      <c r="AB11" s="46"/>
      <c r="AC11" s="50">
        <f>SUM(Таблица1356478[[#This Row],[Д1]:[П4]])</f>
        <v>0</v>
      </c>
      <c r="AD11" s="51">
        <f>SUM(Таблица1356478[[#This Row],[З5]:[Р4]])</f>
        <v>0</v>
      </c>
      <c r="AE11" s="51">
        <f>Таблица1356478[[#This Row],[Сумма ПБ за УЧ]]+Таблица1356478[[#This Row],[Сумма ПБ за ПЧ]]</f>
        <v>0</v>
      </c>
      <c r="AF11" s="190">
        <f>Таблица1356478[[#This Row],[Общее количество  ПБ]]/22</f>
        <v>0</v>
      </c>
      <c r="AG11" s="51"/>
      <c r="AH11" s="51"/>
      <c r="AI11" s="53"/>
    </row>
    <row r="12" spans="1:35" x14ac:dyDescent="0.25">
      <c r="A12" s="60">
        <v>3</v>
      </c>
      <c r="B12" s="191"/>
      <c r="C12" s="192"/>
      <c r="D12" s="193"/>
      <c r="E12" s="194"/>
      <c r="F12" s="65"/>
      <c r="G12" s="65"/>
      <c r="H12" s="66"/>
      <c r="I12" s="65"/>
      <c r="J12" s="67"/>
      <c r="K12" s="66"/>
      <c r="L12" s="65"/>
      <c r="M12" s="67"/>
      <c r="N12" s="67"/>
      <c r="O12" s="66"/>
      <c r="P12" s="195"/>
      <c r="Q12" s="69"/>
      <c r="R12" s="69"/>
      <c r="S12" s="69"/>
      <c r="T12" s="65"/>
      <c r="U12" s="69"/>
      <c r="V12" s="69"/>
      <c r="W12" s="69"/>
      <c r="X12" s="69"/>
      <c r="Y12" s="65"/>
      <c r="Z12" s="67"/>
      <c r="AA12" s="67"/>
      <c r="AB12" s="66"/>
      <c r="AC12" s="70">
        <f>SUM(Таблица1356478[[#This Row],[Д1]:[П4]])</f>
        <v>0</v>
      </c>
      <c r="AD12" s="71">
        <f>SUM(Таблица1356478[[#This Row],[З5]:[Р4]])</f>
        <v>0</v>
      </c>
      <c r="AE12" s="71">
        <f>Таблица1356478[[#This Row],[Сумма ПБ за УЧ]]+Таблица1356478[[#This Row],[Сумма ПБ за ПЧ]]</f>
        <v>0</v>
      </c>
      <c r="AF12" s="196">
        <f>Таблица1356478[[#This Row],[Общее количество  ПБ]]/22</f>
        <v>0</v>
      </c>
      <c r="AG12" s="71"/>
      <c r="AH12" s="71"/>
      <c r="AI12" s="73"/>
    </row>
    <row r="15" spans="1:35" ht="21.75" customHeight="1" x14ac:dyDescent="0.25">
      <c r="A15" s="74">
        <v>1</v>
      </c>
      <c r="B15" s="377" t="s">
        <v>33</v>
      </c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</row>
    <row r="16" spans="1:35" x14ac:dyDescent="0.25"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</row>
    <row r="17" spans="2:35" ht="18" customHeight="1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</row>
  </sheetData>
  <mergeCells count="13">
    <mergeCell ref="L7:O7"/>
    <mergeCell ref="B15:AI17"/>
    <mergeCell ref="Y7:AB7"/>
    <mergeCell ref="A1:AI1"/>
    <mergeCell ref="D2:AI2"/>
    <mergeCell ref="E3:F3"/>
    <mergeCell ref="H3:I3"/>
    <mergeCell ref="A6:D7"/>
    <mergeCell ref="E6:O6"/>
    <mergeCell ref="P6:AB6"/>
    <mergeCell ref="AC6:AI7"/>
    <mergeCell ref="G7:H7"/>
    <mergeCell ref="I7:K7"/>
  </mergeCells>
  <pageMargins left="0.70866137742996205" right="0.70866137742996205" top="0.74803149700164795" bottom="0.74803149700164795" header="0.31496062874794001" footer="0.31496062874794001"/>
  <pageSetup paperSize="9" scale="40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28" width="6.7109375" style="3" customWidth="1"/>
    <col min="29" max="30" width="10.7109375" style="4" customWidth="1"/>
    <col min="31" max="32" width="12.42578125" style="4" customWidth="1"/>
    <col min="33" max="35" width="14.85546875" style="4" customWidth="1"/>
    <col min="36" max="36" width="18" style="1" customWidth="1"/>
    <col min="37" max="37" width="9.140625" style="1" bestFit="1" customWidth="1"/>
    <col min="38" max="16384" width="9.140625" style="1"/>
  </cols>
  <sheetData>
    <row r="1" spans="1:35" ht="50.25" customHeight="1" x14ac:dyDescent="0.25">
      <c r="A1" s="378" t="s">
        <v>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</row>
    <row r="2" spans="1:35" x14ac:dyDescent="0.25">
      <c r="A2" s="5" t="s">
        <v>1</v>
      </c>
      <c r="D2" s="379"/>
      <c r="E2" s="826"/>
      <c r="F2" s="827"/>
      <c r="G2" s="828"/>
      <c r="H2" s="829"/>
      <c r="I2" s="830"/>
      <c r="J2" s="831"/>
      <c r="K2" s="832"/>
      <c r="L2" s="833"/>
      <c r="M2" s="834"/>
      <c r="N2" s="835"/>
      <c r="O2" s="836"/>
      <c r="P2" s="837"/>
      <c r="Q2" s="838"/>
      <c r="R2" s="839"/>
      <c r="S2" s="840"/>
      <c r="T2" s="841"/>
      <c r="U2" s="842"/>
      <c r="V2" s="843"/>
      <c r="W2" s="844"/>
      <c r="X2" s="845"/>
      <c r="Y2" s="846"/>
      <c r="Z2" s="847"/>
      <c r="AA2" s="848"/>
      <c r="AB2" s="849"/>
      <c r="AC2" s="850"/>
      <c r="AD2" s="851"/>
      <c r="AE2" s="852"/>
      <c r="AF2" s="853"/>
      <c r="AG2" s="854"/>
      <c r="AH2" s="855"/>
      <c r="AI2" s="856"/>
    </row>
    <row r="3" spans="1:35" x14ac:dyDescent="0.25">
      <c r="A3" s="5" t="s">
        <v>2</v>
      </c>
      <c r="D3" s="6" t="s">
        <v>3</v>
      </c>
      <c r="E3" s="413" t="s">
        <v>4</v>
      </c>
      <c r="F3" s="857"/>
      <c r="G3" s="6" t="s">
        <v>5</v>
      </c>
      <c r="H3" s="413" t="s">
        <v>4</v>
      </c>
      <c r="I3" s="85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25">
      <c r="A4" s="5" t="s">
        <v>6</v>
      </c>
      <c r="D4" s="7" t="s">
        <v>43</v>
      </c>
    </row>
    <row r="5" spans="1:35" ht="18" x14ac:dyDescent="0.25">
      <c r="A5" s="8"/>
    </row>
    <row r="6" spans="1:35" ht="44.25" customHeight="1" x14ac:dyDescent="0.25">
      <c r="A6" s="416" t="s">
        <v>8</v>
      </c>
      <c r="B6" s="859"/>
      <c r="C6" s="860"/>
      <c r="D6" s="861"/>
      <c r="E6" s="416" t="s">
        <v>9</v>
      </c>
      <c r="F6" s="866"/>
      <c r="G6" s="867"/>
      <c r="H6" s="868"/>
      <c r="I6" s="869"/>
      <c r="J6" s="870"/>
      <c r="K6" s="871"/>
      <c r="L6" s="872"/>
      <c r="M6" s="873"/>
      <c r="N6" s="874"/>
      <c r="O6" s="875"/>
      <c r="P6" s="434" t="s">
        <v>10</v>
      </c>
      <c r="Q6" s="807"/>
      <c r="R6" s="808"/>
      <c r="S6" s="809"/>
      <c r="T6" s="810"/>
      <c r="U6" s="811"/>
      <c r="V6" s="812"/>
      <c r="W6" s="813"/>
      <c r="X6" s="814"/>
      <c r="Y6" s="815"/>
      <c r="Z6" s="816"/>
      <c r="AA6" s="817"/>
      <c r="AB6" s="818"/>
      <c r="AC6" s="416" t="s">
        <v>11</v>
      </c>
      <c r="AD6" s="876"/>
      <c r="AE6" s="877"/>
      <c r="AF6" s="878"/>
      <c r="AG6" s="879"/>
      <c r="AH6" s="880"/>
      <c r="AI6" s="881"/>
    </row>
    <row r="7" spans="1:35" s="9" customFormat="1" ht="44.25" customHeight="1" x14ac:dyDescent="0.2">
      <c r="A7" s="862"/>
      <c r="B7" s="863"/>
      <c r="C7" s="864"/>
      <c r="D7" s="865"/>
      <c r="E7" s="10"/>
      <c r="F7" s="12" t="s">
        <v>12</v>
      </c>
      <c r="G7" s="370" t="s">
        <v>13</v>
      </c>
      <c r="H7" s="820"/>
      <c r="I7" s="636" t="s">
        <v>14</v>
      </c>
      <c r="J7" s="821"/>
      <c r="K7" s="822"/>
      <c r="L7" s="370" t="s">
        <v>15</v>
      </c>
      <c r="M7" s="823"/>
      <c r="N7" s="824"/>
      <c r="O7" s="825"/>
      <c r="P7" s="10"/>
      <c r="Q7" s="11" t="s">
        <v>16</v>
      </c>
      <c r="R7" s="11" t="s">
        <v>17</v>
      </c>
      <c r="S7" s="11" t="s">
        <v>18</v>
      </c>
      <c r="T7" s="12" t="s">
        <v>19</v>
      </c>
      <c r="U7" s="11" t="s">
        <v>20</v>
      </c>
      <c r="V7" s="11" t="s">
        <v>21</v>
      </c>
      <c r="W7" s="11" t="s">
        <v>22</v>
      </c>
      <c r="X7" s="11" t="s">
        <v>23</v>
      </c>
      <c r="Y7" s="370" t="s">
        <v>24</v>
      </c>
      <c r="Z7" s="889"/>
      <c r="AA7" s="370" t="s">
        <v>25</v>
      </c>
      <c r="AB7" s="819"/>
      <c r="AC7" s="882"/>
      <c r="AD7" s="883"/>
      <c r="AE7" s="884"/>
      <c r="AF7" s="885"/>
      <c r="AG7" s="886"/>
      <c r="AH7" s="887"/>
      <c r="AI7" s="888"/>
    </row>
    <row r="8" spans="1:35" s="13" customFormat="1" ht="68.25" customHeight="1" x14ac:dyDescent="0.25">
      <c r="A8" s="14" t="s">
        <v>57</v>
      </c>
      <c r="B8" s="197" t="s">
        <v>58</v>
      </c>
      <c r="C8" s="198" t="s">
        <v>59</v>
      </c>
      <c r="D8" s="199" t="s">
        <v>60</v>
      </c>
      <c r="E8" s="200" t="s">
        <v>61</v>
      </c>
      <c r="F8" s="201" t="s">
        <v>62</v>
      </c>
      <c r="G8" s="21" t="s">
        <v>64</v>
      </c>
      <c r="H8" s="20" t="s">
        <v>65</v>
      </c>
      <c r="I8" s="21" t="s">
        <v>67</v>
      </c>
      <c r="J8" s="22" t="s">
        <v>68</v>
      </c>
      <c r="K8" s="20" t="s">
        <v>69</v>
      </c>
      <c r="L8" s="21" t="s">
        <v>70</v>
      </c>
      <c r="M8" s="22" t="s">
        <v>71</v>
      </c>
      <c r="N8" s="22" t="s">
        <v>94</v>
      </c>
      <c r="O8" s="20" t="s">
        <v>95</v>
      </c>
      <c r="P8" s="202" t="s">
        <v>72</v>
      </c>
      <c r="Q8" s="24" t="s">
        <v>73</v>
      </c>
      <c r="R8" s="24" t="s">
        <v>74</v>
      </c>
      <c r="S8" s="24" t="s">
        <v>75</v>
      </c>
      <c r="T8" s="22" t="s">
        <v>76</v>
      </c>
      <c r="U8" s="24" t="s">
        <v>96</v>
      </c>
      <c r="V8" s="24" t="s">
        <v>81</v>
      </c>
      <c r="W8" s="24" t="s">
        <v>82</v>
      </c>
      <c r="X8" s="24" t="s">
        <v>83</v>
      </c>
      <c r="Y8" s="111" t="s">
        <v>102</v>
      </c>
      <c r="Z8" s="26" t="s">
        <v>103</v>
      </c>
      <c r="AA8" s="111" t="s">
        <v>97</v>
      </c>
      <c r="AB8" s="26" t="s">
        <v>98</v>
      </c>
      <c r="AC8" s="25" t="s">
        <v>87</v>
      </c>
      <c r="AD8" s="25" t="s">
        <v>88</v>
      </c>
      <c r="AE8" s="26" t="s">
        <v>89</v>
      </c>
      <c r="AF8" s="26" t="s">
        <v>90</v>
      </c>
      <c r="AG8" s="26" t="s">
        <v>101</v>
      </c>
      <c r="AH8" s="26" t="s">
        <v>92</v>
      </c>
      <c r="AI8" s="26" t="s">
        <v>93</v>
      </c>
    </row>
    <row r="9" spans="1:35" s="27" customFormat="1" x14ac:dyDescent="0.25">
      <c r="A9" s="28" t="s">
        <v>27</v>
      </c>
      <c r="B9" s="203" t="s">
        <v>44</v>
      </c>
      <c r="C9" s="204" t="s">
        <v>29</v>
      </c>
      <c r="D9" s="205" t="s">
        <v>30</v>
      </c>
      <c r="E9" s="206" t="s">
        <v>31</v>
      </c>
      <c r="F9" s="33">
        <v>1</v>
      </c>
      <c r="G9" s="33">
        <v>1</v>
      </c>
      <c r="H9" s="34">
        <v>1</v>
      </c>
      <c r="I9" s="33">
        <v>1</v>
      </c>
      <c r="J9" s="35">
        <v>1</v>
      </c>
      <c r="K9" s="34">
        <v>0</v>
      </c>
      <c r="L9" s="33">
        <v>1</v>
      </c>
      <c r="M9" s="35">
        <v>1</v>
      </c>
      <c r="N9" s="35">
        <v>1</v>
      </c>
      <c r="O9" s="34">
        <v>1</v>
      </c>
      <c r="P9" s="207" t="s">
        <v>31</v>
      </c>
      <c r="Q9" s="37">
        <v>1</v>
      </c>
      <c r="R9" s="37">
        <v>1</v>
      </c>
      <c r="S9" s="37">
        <v>1</v>
      </c>
      <c r="T9" s="33">
        <v>1</v>
      </c>
      <c r="U9" s="37">
        <v>1</v>
      </c>
      <c r="V9" s="37">
        <v>1</v>
      </c>
      <c r="W9" s="37">
        <v>1</v>
      </c>
      <c r="X9" s="37">
        <v>1</v>
      </c>
      <c r="Y9" s="33">
        <v>1</v>
      </c>
      <c r="Z9" s="34">
        <v>1</v>
      </c>
      <c r="AA9" s="33">
        <v>0</v>
      </c>
      <c r="AB9" s="34">
        <v>0</v>
      </c>
      <c r="AC9" s="37">
        <f>SUM(Таблица135647[[#This Row],[Д1]:[П4]])</f>
        <v>9</v>
      </c>
      <c r="AD9" s="34">
        <f>SUM(Таблица135647[[#This Row],[З5]:[Р2]])</f>
        <v>10</v>
      </c>
      <c r="AE9" s="34">
        <f>Таблица135647[[#This Row],[Сумма ПБ за УЧ]]+Таблица135647[[#This Row],[Сумма ПБ за ПЧ]]</f>
        <v>19</v>
      </c>
      <c r="AF9" s="208">
        <f>Таблица135647[[#This Row],[Общее количество  ПБ]]/22</f>
        <v>0.86363636363636365</v>
      </c>
      <c r="AG9" s="34" t="s">
        <v>38</v>
      </c>
      <c r="AH9" s="34" t="s">
        <v>32</v>
      </c>
      <c r="AI9" s="39" t="s">
        <v>38</v>
      </c>
    </row>
    <row r="10" spans="1:35" x14ac:dyDescent="0.25">
      <c r="A10" s="40">
        <v>1</v>
      </c>
      <c r="B10" s="209"/>
      <c r="C10" s="210"/>
      <c r="D10" s="211"/>
      <c r="E10" s="212"/>
      <c r="F10" s="45"/>
      <c r="G10" s="45"/>
      <c r="H10" s="46"/>
      <c r="I10" s="45"/>
      <c r="J10" s="47"/>
      <c r="K10" s="46"/>
      <c r="L10" s="45"/>
      <c r="M10" s="47"/>
      <c r="N10" s="47"/>
      <c r="O10" s="46"/>
      <c r="P10" s="213"/>
      <c r="Q10" s="49"/>
      <c r="R10" s="49"/>
      <c r="S10" s="49"/>
      <c r="T10" s="45"/>
      <c r="U10" s="49"/>
      <c r="V10" s="49"/>
      <c r="W10" s="49"/>
      <c r="X10" s="49"/>
      <c r="Y10" s="45"/>
      <c r="Z10" s="46"/>
      <c r="AA10" s="45"/>
      <c r="AB10" s="46"/>
      <c r="AC10" s="50">
        <f>SUM(Таблица135647[[#This Row],[Д1]:[П4]])</f>
        <v>0</v>
      </c>
      <c r="AD10" s="51">
        <f>SUM(Таблица135647[[#This Row],[З5]:[Р2]])</f>
        <v>0</v>
      </c>
      <c r="AE10" s="51">
        <f>Таблица135647[[#This Row],[Сумма ПБ за УЧ]]+Таблица135647[[#This Row],[Сумма ПБ за ПЧ]]</f>
        <v>0</v>
      </c>
      <c r="AF10" s="214">
        <f>Таблица135647[[#This Row],[Общее количество  ПБ]]/22</f>
        <v>0</v>
      </c>
      <c r="AG10" s="51"/>
      <c r="AH10" s="51"/>
      <c r="AI10" s="53"/>
    </row>
    <row r="11" spans="1:35" x14ac:dyDescent="0.25">
      <c r="A11" s="40">
        <v>2</v>
      </c>
      <c r="B11" s="215"/>
      <c r="C11" s="216"/>
      <c r="D11" s="217"/>
      <c r="E11" s="218"/>
      <c r="F11" s="45"/>
      <c r="G11" s="45"/>
      <c r="H11" s="46"/>
      <c r="I11" s="45"/>
      <c r="J11" s="47"/>
      <c r="K11" s="46"/>
      <c r="L11" s="45"/>
      <c r="M11" s="47"/>
      <c r="N11" s="47"/>
      <c r="O11" s="46"/>
      <c r="P11" s="219"/>
      <c r="Q11" s="49"/>
      <c r="R11" s="49"/>
      <c r="S11" s="49"/>
      <c r="T11" s="45"/>
      <c r="U11" s="49"/>
      <c r="V11" s="49"/>
      <c r="W11" s="49"/>
      <c r="X11" s="49"/>
      <c r="Y11" s="45"/>
      <c r="Z11" s="46"/>
      <c r="AA11" s="45"/>
      <c r="AB11" s="46"/>
      <c r="AC11" s="50">
        <f>SUM(Таблица135647[[#This Row],[Д1]:[П4]])</f>
        <v>0</v>
      </c>
      <c r="AD11" s="51">
        <f>SUM(Таблица135647[[#This Row],[З5]:[Р2]])</f>
        <v>0</v>
      </c>
      <c r="AE11" s="51">
        <f>Таблица135647[[#This Row],[Сумма ПБ за УЧ]]+Таблица135647[[#This Row],[Сумма ПБ за ПЧ]]</f>
        <v>0</v>
      </c>
      <c r="AF11" s="220">
        <f>Таблица135647[[#This Row],[Общее количество  ПБ]]/22</f>
        <v>0</v>
      </c>
      <c r="AG11" s="51"/>
      <c r="AH11" s="51"/>
      <c r="AI11" s="53"/>
    </row>
    <row r="12" spans="1:35" x14ac:dyDescent="0.25">
      <c r="A12" s="60">
        <v>3</v>
      </c>
      <c r="B12" s="221"/>
      <c r="C12" s="222"/>
      <c r="D12" s="223"/>
      <c r="E12" s="224"/>
      <c r="F12" s="65"/>
      <c r="G12" s="65"/>
      <c r="H12" s="66"/>
      <c r="I12" s="65"/>
      <c r="J12" s="67"/>
      <c r="K12" s="66"/>
      <c r="L12" s="65"/>
      <c r="M12" s="67"/>
      <c r="N12" s="67"/>
      <c r="O12" s="66"/>
      <c r="P12" s="225"/>
      <c r="Q12" s="69"/>
      <c r="R12" s="69"/>
      <c r="S12" s="69"/>
      <c r="T12" s="65"/>
      <c r="U12" s="69"/>
      <c r="V12" s="69"/>
      <c r="W12" s="69"/>
      <c r="X12" s="69"/>
      <c r="Y12" s="65"/>
      <c r="Z12" s="66"/>
      <c r="AA12" s="65"/>
      <c r="AB12" s="66"/>
      <c r="AC12" s="70">
        <f>SUM(Таблица135647[[#This Row],[Д1]:[П4]])</f>
        <v>0</v>
      </c>
      <c r="AD12" s="71">
        <f>SUM(Таблица135647[[#This Row],[З5]:[Р2]])</f>
        <v>0</v>
      </c>
      <c r="AE12" s="71">
        <f>Таблица135647[[#This Row],[Сумма ПБ за УЧ]]+Таблица135647[[#This Row],[Сумма ПБ за ПЧ]]</f>
        <v>0</v>
      </c>
      <c r="AF12" s="226">
        <f>Таблица135647[[#This Row],[Общее количество  ПБ]]/22</f>
        <v>0</v>
      </c>
      <c r="AG12" s="71"/>
      <c r="AH12" s="71"/>
      <c r="AI12" s="73"/>
    </row>
    <row r="15" spans="1:35" ht="21.75" customHeight="1" x14ac:dyDescent="0.25">
      <c r="A15" s="74">
        <v>1</v>
      </c>
      <c r="B15" s="377" t="s">
        <v>33</v>
      </c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</row>
    <row r="16" spans="1:35" x14ac:dyDescent="0.25"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</row>
    <row r="17" spans="2:35" ht="18" customHeight="1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</row>
  </sheetData>
  <mergeCells count="14">
    <mergeCell ref="A1:AI1"/>
    <mergeCell ref="D2:AI2"/>
    <mergeCell ref="E3:F3"/>
    <mergeCell ref="H3:I3"/>
    <mergeCell ref="A6:D7"/>
    <mergeCell ref="E6:O6"/>
    <mergeCell ref="AC6:AI7"/>
    <mergeCell ref="Y7:Z7"/>
    <mergeCell ref="B15:AI17"/>
    <mergeCell ref="P6:AB6"/>
    <mergeCell ref="AA7:AB7"/>
    <mergeCell ref="G7:H7"/>
    <mergeCell ref="I7:K7"/>
    <mergeCell ref="L7:O7"/>
  </mergeCells>
  <pageMargins left="0.70866137742996205" right="0.70866137742996205" top="0.74803149700164795" bottom="0.74803149700164795" header="0.31496062874794001" footer="0.31496062874794001"/>
  <pageSetup paperSize="9" scale="40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26" width="6.7109375" style="3" customWidth="1"/>
    <col min="27" max="28" width="10.7109375" style="4" customWidth="1"/>
    <col min="29" max="30" width="12.42578125" style="4" customWidth="1"/>
    <col min="31" max="33" width="14.85546875" style="4" customWidth="1"/>
    <col min="34" max="34" width="18" style="1" customWidth="1"/>
    <col min="35" max="35" width="9.140625" style="1" bestFit="1" customWidth="1"/>
    <col min="36" max="16384" width="9.140625" style="1"/>
  </cols>
  <sheetData>
    <row r="1" spans="1:33" ht="50.25" customHeight="1" x14ac:dyDescent="0.25">
      <c r="A1" s="378" t="s">
        <v>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</row>
    <row r="2" spans="1:33" x14ac:dyDescent="0.25">
      <c r="A2" s="5" t="s">
        <v>1</v>
      </c>
      <c r="D2" s="379"/>
      <c r="E2" s="895"/>
      <c r="F2" s="896"/>
      <c r="G2" s="897"/>
      <c r="H2" s="898"/>
      <c r="I2" s="899"/>
      <c r="J2" s="900"/>
      <c r="K2" s="901"/>
      <c r="L2" s="902"/>
      <c r="M2" s="903"/>
      <c r="N2" s="904"/>
      <c r="O2" s="905"/>
      <c r="P2" s="906"/>
      <c r="Q2" s="907"/>
      <c r="R2" s="908"/>
      <c r="S2" s="909"/>
      <c r="T2" s="910"/>
      <c r="U2" s="911"/>
      <c r="V2" s="912"/>
      <c r="W2" s="913"/>
      <c r="X2" s="914"/>
      <c r="Y2" s="915"/>
      <c r="Z2" s="916"/>
      <c r="AA2" s="917"/>
      <c r="AB2" s="918"/>
      <c r="AC2" s="919"/>
      <c r="AD2" s="920"/>
      <c r="AE2" s="921"/>
      <c r="AF2" s="922"/>
      <c r="AG2" s="923"/>
    </row>
    <row r="3" spans="1:33" x14ac:dyDescent="0.25">
      <c r="A3" s="5" t="s">
        <v>2</v>
      </c>
      <c r="D3" s="6" t="s">
        <v>3</v>
      </c>
      <c r="E3" s="413" t="s">
        <v>4</v>
      </c>
      <c r="F3" s="924"/>
      <c r="G3" s="6" t="s">
        <v>5</v>
      </c>
      <c r="H3" s="413" t="s">
        <v>4</v>
      </c>
      <c r="I3" s="92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 s="5" t="s">
        <v>6</v>
      </c>
      <c r="D4" s="7" t="s">
        <v>45</v>
      </c>
    </row>
    <row r="5" spans="1:33" ht="18" x14ac:dyDescent="0.25">
      <c r="A5" s="8"/>
    </row>
    <row r="6" spans="1:33" ht="44.25" customHeight="1" x14ac:dyDescent="0.25">
      <c r="A6" s="416" t="s">
        <v>8</v>
      </c>
      <c r="B6" s="926"/>
      <c r="C6" s="927"/>
      <c r="D6" s="928"/>
      <c r="E6" s="416" t="s">
        <v>9</v>
      </c>
      <c r="F6" s="933"/>
      <c r="G6" s="934"/>
      <c r="H6" s="935"/>
      <c r="I6" s="936"/>
      <c r="J6" s="937"/>
      <c r="K6" s="938"/>
      <c r="L6" s="939"/>
      <c r="M6" s="940"/>
      <c r="N6" s="941"/>
      <c r="O6" s="942"/>
      <c r="P6" s="434" t="s">
        <v>10</v>
      </c>
      <c r="Q6" s="943"/>
      <c r="R6" s="944"/>
      <c r="S6" s="945"/>
      <c r="T6" s="946"/>
      <c r="U6" s="947"/>
      <c r="V6" s="948"/>
      <c r="W6" s="949"/>
      <c r="X6" s="950"/>
      <c r="Y6" s="951"/>
      <c r="Z6" s="952"/>
      <c r="AA6" s="416" t="s">
        <v>11</v>
      </c>
      <c r="AB6" s="953"/>
      <c r="AC6" s="954"/>
      <c r="AD6" s="955"/>
      <c r="AE6" s="956"/>
      <c r="AF6" s="957"/>
      <c r="AG6" s="958"/>
    </row>
    <row r="7" spans="1:33" s="9" customFormat="1" ht="44.25" customHeight="1" x14ac:dyDescent="0.2">
      <c r="A7" s="929"/>
      <c r="B7" s="930"/>
      <c r="C7" s="931"/>
      <c r="D7" s="932"/>
      <c r="E7" s="10"/>
      <c r="F7" s="370" t="s">
        <v>12</v>
      </c>
      <c r="G7" s="966"/>
      <c r="H7" s="370" t="s">
        <v>13</v>
      </c>
      <c r="I7" s="967"/>
      <c r="J7" s="370" t="s">
        <v>14</v>
      </c>
      <c r="K7" s="890"/>
      <c r="L7" s="891"/>
      <c r="M7" s="370" t="s">
        <v>15</v>
      </c>
      <c r="N7" s="892"/>
      <c r="O7" s="893"/>
      <c r="P7" s="10"/>
      <c r="Q7" s="11" t="s">
        <v>16</v>
      </c>
      <c r="R7" s="11" t="s">
        <v>17</v>
      </c>
      <c r="S7" s="11" t="s">
        <v>18</v>
      </c>
      <c r="T7" s="12" t="s">
        <v>19</v>
      </c>
      <c r="U7" s="11" t="s">
        <v>20</v>
      </c>
      <c r="V7" s="11" t="s">
        <v>21</v>
      </c>
      <c r="W7" s="11" t="s">
        <v>22</v>
      </c>
      <c r="X7" s="11" t="s">
        <v>23</v>
      </c>
      <c r="Y7" s="370" t="s">
        <v>24</v>
      </c>
      <c r="Z7" s="894"/>
      <c r="AA7" s="959"/>
      <c r="AB7" s="960"/>
      <c r="AC7" s="961"/>
      <c r="AD7" s="962"/>
      <c r="AE7" s="963"/>
      <c r="AF7" s="964"/>
      <c r="AG7" s="965"/>
    </row>
    <row r="8" spans="1:33" s="13" customFormat="1" ht="68.25" customHeight="1" x14ac:dyDescent="0.25">
      <c r="A8" s="14" t="s">
        <v>57</v>
      </c>
      <c r="B8" s="227" t="s">
        <v>58</v>
      </c>
      <c r="C8" s="228" t="s">
        <v>59</v>
      </c>
      <c r="D8" s="229" t="s">
        <v>60</v>
      </c>
      <c r="E8" s="230" t="s">
        <v>61</v>
      </c>
      <c r="F8" s="21" t="s">
        <v>62</v>
      </c>
      <c r="G8" s="20" t="s">
        <v>63</v>
      </c>
      <c r="H8" s="21" t="s">
        <v>64</v>
      </c>
      <c r="I8" s="22" t="s">
        <v>65</v>
      </c>
      <c r="J8" s="21" t="s">
        <v>67</v>
      </c>
      <c r="K8" s="22" t="s">
        <v>68</v>
      </c>
      <c r="L8" s="20" t="s">
        <v>69</v>
      </c>
      <c r="M8" s="21" t="s">
        <v>70</v>
      </c>
      <c r="N8" s="22" t="s">
        <v>71</v>
      </c>
      <c r="O8" s="20" t="s">
        <v>94</v>
      </c>
      <c r="P8" s="231" t="s">
        <v>72</v>
      </c>
      <c r="Q8" s="24" t="s">
        <v>73</v>
      </c>
      <c r="R8" s="24" t="s">
        <v>74</v>
      </c>
      <c r="S8" s="24" t="s">
        <v>75</v>
      </c>
      <c r="T8" s="22" t="s">
        <v>76</v>
      </c>
      <c r="U8" s="24" t="s">
        <v>96</v>
      </c>
      <c r="V8" s="24" t="s">
        <v>81</v>
      </c>
      <c r="W8" s="24" t="s">
        <v>82</v>
      </c>
      <c r="X8" s="24" t="s">
        <v>83</v>
      </c>
      <c r="Y8" s="112" t="s">
        <v>102</v>
      </c>
      <c r="Z8" s="112" t="s">
        <v>103</v>
      </c>
      <c r="AA8" s="25" t="s">
        <v>87</v>
      </c>
      <c r="AB8" s="25" t="s">
        <v>88</v>
      </c>
      <c r="AC8" s="26" t="s">
        <v>89</v>
      </c>
      <c r="AD8" s="26" t="s">
        <v>90</v>
      </c>
      <c r="AE8" s="26" t="s">
        <v>104</v>
      </c>
      <c r="AF8" s="26" t="s">
        <v>105</v>
      </c>
      <c r="AG8" s="26" t="s">
        <v>93</v>
      </c>
    </row>
    <row r="9" spans="1:33" s="27" customFormat="1" x14ac:dyDescent="0.25">
      <c r="A9" s="28" t="s">
        <v>27</v>
      </c>
      <c r="B9" s="232" t="s">
        <v>46</v>
      </c>
      <c r="C9" s="233" t="s">
        <v>29</v>
      </c>
      <c r="D9" s="234" t="s">
        <v>30</v>
      </c>
      <c r="E9" s="235" t="s">
        <v>31</v>
      </c>
      <c r="F9" s="33">
        <v>1</v>
      </c>
      <c r="G9" s="34">
        <v>1</v>
      </c>
      <c r="H9" s="33">
        <v>1</v>
      </c>
      <c r="I9" s="35">
        <v>1</v>
      </c>
      <c r="J9" s="33">
        <v>1</v>
      </c>
      <c r="K9" s="35">
        <v>0</v>
      </c>
      <c r="L9" s="34">
        <v>1</v>
      </c>
      <c r="M9" s="33">
        <v>0</v>
      </c>
      <c r="N9" s="35">
        <v>1</v>
      </c>
      <c r="O9" s="34">
        <v>1</v>
      </c>
      <c r="P9" s="236" t="s">
        <v>31</v>
      </c>
      <c r="Q9" s="37">
        <v>0</v>
      </c>
      <c r="R9" s="37">
        <v>1</v>
      </c>
      <c r="S9" s="37">
        <v>1</v>
      </c>
      <c r="T9" s="33">
        <v>1</v>
      </c>
      <c r="U9" s="37">
        <v>1</v>
      </c>
      <c r="V9" s="37">
        <v>1</v>
      </c>
      <c r="W9" s="37">
        <v>1</v>
      </c>
      <c r="X9" s="37">
        <v>1</v>
      </c>
      <c r="Y9" s="35">
        <v>1</v>
      </c>
      <c r="Z9" s="34">
        <v>1</v>
      </c>
      <c r="AA9" s="37">
        <f>SUM(Таблица13564[[#This Row],[Д1]:[П3]])</f>
        <v>8</v>
      </c>
      <c r="AB9" s="34">
        <f>SUM(Таблица13564[[#This Row],[З5]:[Т2]])</f>
        <v>9</v>
      </c>
      <c r="AC9" s="34">
        <f>Таблица13564[[#This Row],[Сумма ПБ за УЧ]]+Таблица13564[[#This Row],[Сумма ПБ за ПЧ]]</f>
        <v>17</v>
      </c>
      <c r="AD9" s="237">
        <f>Таблица13564[[#This Row],[Общее количество  ПБ]]/20</f>
        <v>0.85</v>
      </c>
      <c r="AE9" s="34" t="s">
        <v>38</v>
      </c>
      <c r="AF9" s="34" t="s">
        <v>38</v>
      </c>
      <c r="AG9" s="39" t="s">
        <v>38</v>
      </c>
    </row>
    <row r="10" spans="1:33" x14ac:dyDescent="0.25">
      <c r="A10" s="40">
        <v>1</v>
      </c>
      <c r="B10" s="238"/>
      <c r="C10" s="239"/>
      <c r="D10" s="240"/>
      <c r="E10" s="241"/>
      <c r="F10" s="45"/>
      <c r="G10" s="46"/>
      <c r="H10" s="45"/>
      <c r="I10" s="47"/>
      <c r="J10" s="45"/>
      <c r="K10" s="47"/>
      <c r="L10" s="46"/>
      <c r="M10" s="45"/>
      <c r="N10" s="47"/>
      <c r="O10" s="46"/>
      <c r="P10" s="242"/>
      <c r="Q10" s="49"/>
      <c r="R10" s="49"/>
      <c r="S10" s="49"/>
      <c r="T10" s="45"/>
      <c r="U10" s="49"/>
      <c r="V10" s="49"/>
      <c r="W10" s="49"/>
      <c r="X10" s="49"/>
      <c r="Y10" s="47"/>
      <c r="Z10" s="46"/>
      <c r="AA10" s="50">
        <f>SUM(Таблица13564[[#This Row],[Д1]:[П3]])</f>
        <v>0</v>
      </c>
      <c r="AB10" s="51">
        <f>SUM(Таблица13564[[#This Row],[З5]:[Т2]])</f>
        <v>0</v>
      </c>
      <c r="AC10" s="51">
        <f>Таблица13564[[#This Row],[Сумма ПБ за УЧ]]+Таблица13564[[#This Row],[Сумма ПБ за ПЧ]]</f>
        <v>0</v>
      </c>
      <c r="AD10" s="243">
        <f>Таблица13564[[#This Row],[Общее количество  ПБ]]/20</f>
        <v>0</v>
      </c>
      <c r="AE10" s="51"/>
      <c r="AF10" s="51"/>
      <c r="AG10" s="53"/>
    </row>
    <row r="11" spans="1:33" x14ac:dyDescent="0.25">
      <c r="A11" s="40">
        <v>2</v>
      </c>
      <c r="B11" s="244"/>
      <c r="C11" s="245"/>
      <c r="D11" s="246"/>
      <c r="E11" s="247"/>
      <c r="F11" s="45"/>
      <c r="G11" s="46"/>
      <c r="H11" s="45"/>
      <c r="I11" s="47"/>
      <c r="J11" s="45"/>
      <c r="K11" s="47"/>
      <c r="L11" s="46"/>
      <c r="M11" s="45"/>
      <c r="N11" s="47"/>
      <c r="O11" s="46"/>
      <c r="P11" s="248"/>
      <c r="Q11" s="49"/>
      <c r="R11" s="49"/>
      <c r="S11" s="49"/>
      <c r="T11" s="45"/>
      <c r="U11" s="49"/>
      <c r="V11" s="49"/>
      <c r="W11" s="49"/>
      <c r="X11" s="49"/>
      <c r="Y11" s="47"/>
      <c r="Z11" s="46"/>
      <c r="AA11" s="50">
        <f>SUM(Таблица13564[[#This Row],[Д1]:[П3]])</f>
        <v>0</v>
      </c>
      <c r="AB11" s="51">
        <f>SUM(Таблица13564[[#This Row],[З5]:[Т2]])</f>
        <v>0</v>
      </c>
      <c r="AC11" s="51">
        <f>Таблица13564[[#This Row],[Сумма ПБ за УЧ]]+Таблица13564[[#This Row],[Сумма ПБ за ПЧ]]</f>
        <v>0</v>
      </c>
      <c r="AD11" s="249">
        <f>Таблица13564[[#This Row],[Общее количество  ПБ]]/20</f>
        <v>0</v>
      </c>
      <c r="AE11" s="51"/>
      <c r="AF11" s="51"/>
      <c r="AG11" s="53"/>
    </row>
    <row r="12" spans="1:33" x14ac:dyDescent="0.25">
      <c r="A12" s="60">
        <v>3</v>
      </c>
      <c r="B12" s="250"/>
      <c r="C12" s="251"/>
      <c r="D12" s="252"/>
      <c r="E12" s="253"/>
      <c r="F12" s="65"/>
      <c r="G12" s="66"/>
      <c r="H12" s="65"/>
      <c r="I12" s="67"/>
      <c r="J12" s="65"/>
      <c r="K12" s="67"/>
      <c r="L12" s="66"/>
      <c r="M12" s="65"/>
      <c r="N12" s="67"/>
      <c r="O12" s="66"/>
      <c r="P12" s="254"/>
      <c r="Q12" s="69"/>
      <c r="R12" s="69"/>
      <c r="S12" s="69"/>
      <c r="T12" s="65"/>
      <c r="U12" s="69"/>
      <c r="V12" s="69"/>
      <c r="W12" s="69"/>
      <c r="X12" s="69"/>
      <c r="Y12" s="67"/>
      <c r="Z12" s="66"/>
      <c r="AA12" s="70">
        <f>SUM(Таблица13564[[#This Row],[Д1]:[П3]])</f>
        <v>0</v>
      </c>
      <c r="AB12" s="71">
        <f>SUM(Таблица13564[[#This Row],[З5]:[Т2]])</f>
        <v>0</v>
      </c>
      <c r="AC12" s="71">
        <f>Таблица13564[[#This Row],[Сумма ПБ за УЧ]]+Таблица13564[[#This Row],[Сумма ПБ за ПЧ]]</f>
        <v>0</v>
      </c>
      <c r="AD12" s="255">
        <f>Таблица13564[[#This Row],[Общее количество  ПБ]]/20</f>
        <v>0</v>
      </c>
      <c r="AE12" s="71"/>
      <c r="AF12" s="71"/>
      <c r="AG12" s="73"/>
    </row>
    <row r="15" spans="1:33" ht="21.75" customHeight="1" x14ac:dyDescent="0.25">
      <c r="A15" s="74">
        <v>1</v>
      </c>
      <c r="B15" s="377" t="s">
        <v>33</v>
      </c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</row>
    <row r="16" spans="1:33" x14ac:dyDescent="0.25"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</row>
    <row r="17" spans="2:33" ht="18" customHeight="1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</row>
  </sheetData>
  <mergeCells count="14">
    <mergeCell ref="J7:L7"/>
    <mergeCell ref="M7:O7"/>
    <mergeCell ref="B15:AG17"/>
    <mergeCell ref="Y7:Z7"/>
    <mergeCell ref="A1:AG1"/>
    <mergeCell ref="D2:AG2"/>
    <mergeCell ref="E3:F3"/>
    <mergeCell ref="H3:I3"/>
    <mergeCell ref="A6:D7"/>
    <mergeCell ref="E6:O6"/>
    <mergeCell ref="P6:Z6"/>
    <mergeCell ref="AA6:AG7"/>
    <mergeCell ref="F7:G7"/>
    <mergeCell ref="H7:I7"/>
  </mergeCells>
  <pageMargins left="0.70866137742996205" right="0.70866137742996205" top="0.74803149700164795" bottom="0.74803149700164795" header="0.31496062874794001" footer="0.31496062874794001"/>
  <pageSetup paperSize="9" scale="42" fitToHeight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26" width="6.7109375" style="3" customWidth="1"/>
    <col min="27" max="28" width="10.7109375" style="4" customWidth="1"/>
    <col min="29" max="30" width="12.42578125" style="4" customWidth="1"/>
    <col min="31" max="33" width="14.85546875" style="4" customWidth="1"/>
    <col min="34" max="34" width="18" style="1" customWidth="1"/>
    <col min="35" max="35" width="9.140625" style="1" bestFit="1" customWidth="1"/>
    <col min="36" max="16384" width="9.140625" style="1"/>
  </cols>
  <sheetData>
    <row r="1" spans="1:33" ht="50.25" customHeight="1" x14ac:dyDescent="0.25">
      <c r="A1" s="378" t="s">
        <v>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</row>
    <row r="2" spans="1:33" x14ac:dyDescent="0.25">
      <c r="A2" s="5" t="s">
        <v>1</v>
      </c>
      <c r="D2" s="379"/>
      <c r="E2" s="974"/>
      <c r="F2" s="975"/>
      <c r="G2" s="976"/>
      <c r="H2" s="977"/>
      <c r="I2" s="978"/>
      <c r="J2" s="979"/>
      <c r="K2" s="980"/>
      <c r="L2" s="981"/>
      <c r="M2" s="982"/>
      <c r="N2" s="983"/>
      <c r="O2" s="984"/>
      <c r="P2" s="985"/>
      <c r="Q2" s="986"/>
      <c r="R2" s="987"/>
      <c r="S2" s="988"/>
      <c r="T2" s="989"/>
      <c r="U2" s="990"/>
      <c r="V2" s="991"/>
      <c r="W2" s="992"/>
      <c r="X2" s="993"/>
      <c r="Y2" s="994"/>
      <c r="Z2" s="995"/>
      <c r="AA2" s="996"/>
      <c r="AB2" s="997"/>
      <c r="AC2" s="998"/>
      <c r="AD2" s="999"/>
      <c r="AE2" s="1000"/>
      <c r="AF2" s="1001"/>
      <c r="AG2" s="1002"/>
    </row>
    <row r="3" spans="1:33" x14ac:dyDescent="0.25">
      <c r="A3" s="5" t="s">
        <v>2</v>
      </c>
      <c r="D3" s="6" t="s">
        <v>3</v>
      </c>
      <c r="E3" s="413" t="s">
        <v>4</v>
      </c>
      <c r="F3" s="1003"/>
      <c r="G3" s="6" t="s">
        <v>5</v>
      </c>
      <c r="H3" s="413" t="s">
        <v>4</v>
      </c>
      <c r="I3" s="100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 s="5" t="s">
        <v>6</v>
      </c>
      <c r="D4" s="7" t="s">
        <v>47</v>
      </c>
    </row>
    <row r="5" spans="1:33" ht="18" x14ac:dyDescent="0.25">
      <c r="A5" s="8"/>
    </row>
    <row r="6" spans="1:33" ht="44.25" customHeight="1" x14ac:dyDescent="0.25">
      <c r="A6" s="416" t="s">
        <v>8</v>
      </c>
      <c r="B6" s="1005"/>
      <c r="C6" s="1006"/>
      <c r="D6" s="1007"/>
      <c r="E6" s="416" t="s">
        <v>9</v>
      </c>
      <c r="F6" s="1012"/>
      <c r="G6" s="1013"/>
      <c r="H6" s="1014"/>
      <c r="I6" s="1015"/>
      <c r="J6" s="1016"/>
      <c r="K6" s="1017"/>
      <c r="L6" s="1018"/>
      <c r="M6" s="1019"/>
      <c r="N6" s="1020"/>
      <c r="O6" s="1021"/>
      <c r="P6" s="434" t="s">
        <v>10</v>
      </c>
      <c r="Q6" s="1022"/>
      <c r="R6" s="1023"/>
      <c r="S6" s="1024"/>
      <c r="T6" s="1025"/>
      <c r="U6" s="1026"/>
      <c r="V6" s="1027"/>
      <c r="W6" s="1028"/>
      <c r="X6" s="1029"/>
      <c r="Y6" s="1030"/>
      <c r="Z6" s="1031"/>
      <c r="AA6" s="416" t="s">
        <v>11</v>
      </c>
      <c r="AB6" s="1032"/>
      <c r="AC6" s="1033"/>
      <c r="AD6" s="1034"/>
      <c r="AE6" s="1035"/>
      <c r="AF6" s="1036"/>
      <c r="AG6" s="1037"/>
    </row>
    <row r="7" spans="1:33" s="9" customFormat="1" ht="44.25" customHeight="1" x14ac:dyDescent="0.2">
      <c r="A7" s="1008"/>
      <c r="B7" s="1009"/>
      <c r="C7" s="1010"/>
      <c r="D7" s="1011"/>
      <c r="E7" s="10"/>
      <c r="F7" s="370" t="s">
        <v>12</v>
      </c>
      <c r="G7" s="1045"/>
      <c r="H7" s="370" t="s">
        <v>13</v>
      </c>
      <c r="I7" s="1046"/>
      <c r="J7" s="370" t="s">
        <v>14</v>
      </c>
      <c r="K7" s="968"/>
      <c r="L7" s="969"/>
      <c r="M7" s="370" t="s">
        <v>15</v>
      </c>
      <c r="N7" s="970"/>
      <c r="O7" s="971"/>
      <c r="P7" s="10"/>
      <c r="Q7" s="11" t="s">
        <v>16</v>
      </c>
      <c r="R7" s="11" t="s">
        <v>17</v>
      </c>
      <c r="S7" s="11" t="s">
        <v>18</v>
      </c>
      <c r="T7" s="12" t="s">
        <v>19</v>
      </c>
      <c r="U7" s="11" t="s">
        <v>20</v>
      </c>
      <c r="V7" s="11" t="s">
        <v>21</v>
      </c>
      <c r="W7" s="11" t="s">
        <v>22</v>
      </c>
      <c r="X7" s="370" t="s">
        <v>23</v>
      </c>
      <c r="Y7" s="972"/>
      <c r="Z7" s="973"/>
      <c r="AA7" s="1038"/>
      <c r="AB7" s="1039"/>
      <c r="AC7" s="1040"/>
      <c r="AD7" s="1041"/>
      <c r="AE7" s="1042"/>
      <c r="AF7" s="1043"/>
      <c r="AG7" s="1044"/>
    </row>
    <row r="8" spans="1:33" s="13" customFormat="1" ht="68.25" customHeight="1" x14ac:dyDescent="0.25">
      <c r="A8" s="14" t="s">
        <v>57</v>
      </c>
      <c r="B8" s="256" t="s">
        <v>58</v>
      </c>
      <c r="C8" s="257" t="s">
        <v>59</v>
      </c>
      <c r="D8" s="258" t="s">
        <v>60</v>
      </c>
      <c r="E8" s="259" t="s">
        <v>61</v>
      </c>
      <c r="F8" s="21" t="s">
        <v>62</v>
      </c>
      <c r="G8" s="20" t="s">
        <v>63</v>
      </c>
      <c r="H8" s="21" t="s">
        <v>64</v>
      </c>
      <c r="I8" s="22" t="s">
        <v>65</v>
      </c>
      <c r="J8" s="21" t="s">
        <v>67</v>
      </c>
      <c r="K8" s="22" t="s">
        <v>68</v>
      </c>
      <c r="L8" s="20" t="s">
        <v>69</v>
      </c>
      <c r="M8" s="21" t="s">
        <v>70</v>
      </c>
      <c r="N8" s="22" t="s">
        <v>71</v>
      </c>
      <c r="O8" s="20" t="s">
        <v>94</v>
      </c>
      <c r="P8" s="260" t="s">
        <v>72</v>
      </c>
      <c r="Q8" s="24" t="s">
        <v>73</v>
      </c>
      <c r="R8" s="24" t="s">
        <v>74</v>
      </c>
      <c r="S8" s="24" t="s">
        <v>75</v>
      </c>
      <c r="T8" s="22" t="s">
        <v>76</v>
      </c>
      <c r="U8" s="24" t="s">
        <v>96</v>
      </c>
      <c r="V8" s="24" t="s">
        <v>81</v>
      </c>
      <c r="W8" s="24" t="s">
        <v>82</v>
      </c>
      <c r="X8" s="112" t="s">
        <v>102</v>
      </c>
      <c r="Y8" s="112" t="s">
        <v>103</v>
      </c>
      <c r="Z8" s="112" t="s">
        <v>106</v>
      </c>
      <c r="AA8" s="25" t="s">
        <v>87</v>
      </c>
      <c r="AB8" s="25" t="s">
        <v>88</v>
      </c>
      <c r="AC8" s="26" t="s">
        <v>89</v>
      </c>
      <c r="AD8" s="26" t="s">
        <v>90</v>
      </c>
      <c r="AE8" s="26" t="s">
        <v>107</v>
      </c>
      <c r="AF8" s="26" t="s">
        <v>105</v>
      </c>
      <c r="AG8" s="26" t="s">
        <v>93</v>
      </c>
    </row>
    <row r="9" spans="1:33" s="27" customFormat="1" x14ac:dyDescent="0.25">
      <c r="A9" s="28" t="s">
        <v>27</v>
      </c>
      <c r="B9" s="261" t="s">
        <v>48</v>
      </c>
      <c r="C9" s="262" t="s">
        <v>29</v>
      </c>
      <c r="D9" s="263" t="s">
        <v>30</v>
      </c>
      <c r="E9" s="264" t="s">
        <v>31</v>
      </c>
      <c r="F9" s="33">
        <v>1</v>
      </c>
      <c r="G9" s="34">
        <v>1</v>
      </c>
      <c r="H9" s="33">
        <v>1</v>
      </c>
      <c r="I9" s="35">
        <v>1</v>
      </c>
      <c r="J9" s="33">
        <v>1</v>
      </c>
      <c r="K9" s="35">
        <v>1</v>
      </c>
      <c r="L9" s="34">
        <v>1</v>
      </c>
      <c r="M9" s="33">
        <v>1</v>
      </c>
      <c r="N9" s="35">
        <v>1</v>
      </c>
      <c r="O9" s="34">
        <v>1</v>
      </c>
      <c r="P9" s="265" t="s">
        <v>31</v>
      </c>
      <c r="Q9" s="37">
        <v>0</v>
      </c>
      <c r="R9" s="37">
        <v>1</v>
      </c>
      <c r="S9" s="37">
        <v>1</v>
      </c>
      <c r="T9" s="33">
        <v>1</v>
      </c>
      <c r="U9" s="37">
        <v>1</v>
      </c>
      <c r="V9" s="37">
        <v>1</v>
      </c>
      <c r="W9" s="37">
        <v>1</v>
      </c>
      <c r="X9" s="35">
        <v>1</v>
      </c>
      <c r="Y9" s="35">
        <v>1</v>
      </c>
      <c r="Z9" s="34">
        <v>1</v>
      </c>
      <c r="AA9" s="37">
        <f>SUM(Таблица1356[[#This Row],[Д1]:[П3]])</f>
        <v>10</v>
      </c>
      <c r="AB9" s="34">
        <f>SUM(Таблица1356[[#This Row],[З5]:[Т3]])</f>
        <v>9</v>
      </c>
      <c r="AC9" s="34">
        <f>Таблица1356[[#This Row],[Сумма ПБ за УЧ]]+Таблица1356[[#This Row],[Сумма ПБ за ПЧ]]</f>
        <v>19</v>
      </c>
      <c r="AD9" s="266">
        <f>Таблица1356[[#This Row],[Общее количество  ПБ]]/20</f>
        <v>0.95</v>
      </c>
      <c r="AE9" s="34" t="s">
        <v>32</v>
      </c>
      <c r="AF9" s="34" t="s">
        <v>32</v>
      </c>
      <c r="AG9" s="39" t="s">
        <v>32</v>
      </c>
    </row>
    <row r="10" spans="1:33" x14ac:dyDescent="0.25">
      <c r="A10" s="40">
        <v>1</v>
      </c>
      <c r="B10" s="267"/>
      <c r="C10" s="268"/>
      <c r="D10" s="269"/>
      <c r="E10" s="270"/>
      <c r="F10" s="45"/>
      <c r="G10" s="46"/>
      <c r="H10" s="45"/>
      <c r="I10" s="47"/>
      <c r="J10" s="45"/>
      <c r="K10" s="47"/>
      <c r="L10" s="46"/>
      <c r="M10" s="45"/>
      <c r="N10" s="47"/>
      <c r="O10" s="46"/>
      <c r="P10" s="271"/>
      <c r="Q10" s="49"/>
      <c r="R10" s="49"/>
      <c r="S10" s="49"/>
      <c r="T10" s="45"/>
      <c r="U10" s="49"/>
      <c r="V10" s="49"/>
      <c r="W10" s="49"/>
      <c r="X10" s="47"/>
      <c r="Y10" s="47"/>
      <c r="Z10" s="46"/>
      <c r="AA10" s="50">
        <f>SUM(Таблица1356[[#This Row],[Д1]:[П3]])</f>
        <v>0</v>
      </c>
      <c r="AB10" s="51">
        <f>SUM(Таблица1356[[#This Row],[З5]:[Т3]])</f>
        <v>0</v>
      </c>
      <c r="AC10" s="51">
        <f>Таблица1356[[#This Row],[Сумма ПБ за УЧ]]+Таблица1356[[#This Row],[Сумма ПБ за ПЧ]]</f>
        <v>0</v>
      </c>
      <c r="AD10" s="272">
        <f>Таблица1356[[#This Row],[Общее количество  ПБ]]/20</f>
        <v>0</v>
      </c>
      <c r="AE10" s="51"/>
      <c r="AF10" s="51"/>
      <c r="AG10" s="53"/>
    </row>
    <row r="11" spans="1:33" x14ac:dyDescent="0.25">
      <c r="A11" s="40">
        <v>2</v>
      </c>
      <c r="B11" s="273"/>
      <c r="C11" s="274"/>
      <c r="D11" s="275"/>
      <c r="E11" s="276"/>
      <c r="F11" s="45"/>
      <c r="G11" s="46"/>
      <c r="H11" s="45"/>
      <c r="I11" s="47"/>
      <c r="J11" s="45"/>
      <c r="K11" s="47"/>
      <c r="L11" s="46"/>
      <c r="M11" s="45"/>
      <c r="N11" s="47"/>
      <c r="O11" s="46"/>
      <c r="P11" s="277"/>
      <c r="Q11" s="49"/>
      <c r="R11" s="49"/>
      <c r="S11" s="49"/>
      <c r="T11" s="45"/>
      <c r="U11" s="49"/>
      <c r="V11" s="49"/>
      <c r="W11" s="49"/>
      <c r="X11" s="47"/>
      <c r="Y11" s="47"/>
      <c r="Z11" s="46"/>
      <c r="AA11" s="50">
        <f>SUM(Таблица1356[[#This Row],[Д1]:[П3]])</f>
        <v>0</v>
      </c>
      <c r="AB11" s="51">
        <f>SUM(Таблица1356[[#This Row],[З5]:[Т3]])</f>
        <v>0</v>
      </c>
      <c r="AC11" s="51">
        <f>Таблица1356[[#This Row],[Сумма ПБ за УЧ]]+Таблица1356[[#This Row],[Сумма ПБ за ПЧ]]</f>
        <v>0</v>
      </c>
      <c r="AD11" s="278">
        <f>Таблица1356[[#This Row],[Общее количество  ПБ]]/20</f>
        <v>0</v>
      </c>
      <c r="AE11" s="51"/>
      <c r="AF11" s="51"/>
      <c r="AG11" s="53"/>
    </row>
    <row r="12" spans="1:33" x14ac:dyDescent="0.25">
      <c r="A12" s="60">
        <v>3</v>
      </c>
      <c r="B12" s="279"/>
      <c r="C12" s="280"/>
      <c r="D12" s="281"/>
      <c r="E12" s="282"/>
      <c r="F12" s="65"/>
      <c r="G12" s="66"/>
      <c r="H12" s="65"/>
      <c r="I12" s="67"/>
      <c r="J12" s="65"/>
      <c r="K12" s="67"/>
      <c r="L12" s="66"/>
      <c r="M12" s="65"/>
      <c r="N12" s="67"/>
      <c r="O12" s="66"/>
      <c r="P12" s="283"/>
      <c r="Q12" s="69"/>
      <c r="R12" s="69"/>
      <c r="S12" s="69"/>
      <c r="T12" s="65"/>
      <c r="U12" s="69"/>
      <c r="V12" s="69"/>
      <c r="W12" s="69"/>
      <c r="X12" s="67"/>
      <c r="Y12" s="67"/>
      <c r="Z12" s="66"/>
      <c r="AA12" s="70">
        <f>SUM(Таблица1356[[#This Row],[Д1]:[П3]])</f>
        <v>0</v>
      </c>
      <c r="AB12" s="71">
        <f>SUM(Таблица1356[[#This Row],[З5]:[Т3]])</f>
        <v>0</v>
      </c>
      <c r="AC12" s="71">
        <f>Таблица1356[[#This Row],[Сумма ПБ за УЧ]]+Таблица1356[[#This Row],[Сумма ПБ за ПЧ]]</f>
        <v>0</v>
      </c>
      <c r="AD12" s="284">
        <f>Таблица1356[[#This Row],[Общее количество  ПБ]]/20</f>
        <v>0</v>
      </c>
      <c r="AE12" s="71"/>
      <c r="AF12" s="71"/>
      <c r="AG12" s="73"/>
    </row>
    <row r="15" spans="1:33" ht="21.75" customHeight="1" x14ac:dyDescent="0.25">
      <c r="A15" s="74">
        <v>1</v>
      </c>
      <c r="B15" s="377" t="s">
        <v>33</v>
      </c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</row>
    <row r="16" spans="1:33" x14ac:dyDescent="0.25"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</row>
    <row r="17" spans="2:33" ht="18" customHeight="1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</row>
  </sheetData>
  <mergeCells count="14">
    <mergeCell ref="J7:L7"/>
    <mergeCell ref="M7:O7"/>
    <mergeCell ref="B15:AG17"/>
    <mergeCell ref="X7:Z7"/>
    <mergeCell ref="A1:AG1"/>
    <mergeCell ref="D2:AG2"/>
    <mergeCell ref="E3:F3"/>
    <mergeCell ref="H3:I3"/>
    <mergeCell ref="A6:D7"/>
    <mergeCell ref="E6:O6"/>
    <mergeCell ref="P6:Z6"/>
    <mergeCell ref="AA6:AG7"/>
    <mergeCell ref="F7:G7"/>
    <mergeCell ref="H7:I7"/>
  </mergeCells>
  <pageMargins left="0.70866137742996205" right="0.70866137742996205" top="0.74803149700164795" bottom="0.74803149700164795" header="0.31496062874794001" footer="0.31496062874794001"/>
  <pageSetup paperSize="9" scale="42" fitToHeight="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26" width="6.7109375" style="3" customWidth="1"/>
    <col min="27" max="28" width="10.7109375" style="4" customWidth="1"/>
    <col min="29" max="30" width="12.42578125" style="4" customWidth="1"/>
    <col min="31" max="33" width="14.85546875" style="4" customWidth="1"/>
    <col min="34" max="34" width="18" style="1" customWidth="1"/>
    <col min="35" max="35" width="9.140625" style="1" bestFit="1" customWidth="1"/>
    <col min="36" max="16384" width="9.140625" style="1"/>
  </cols>
  <sheetData>
    <row r="1" spans="1:33" ht="50.25" customHeight="1" x14ac:dyDescent="0.25">
      <c r="A1" s="378" t="s">
        <v>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</row>
    <row r="2" spans="1:33" x14ac:dyDescent="0.25">
      <c r="A2" s="5" t="s">
        <v>1</v>
      </c>
      <c r="D2" s="379"/>
      <c r="E2" s="1058"/>
      <c r="F2" s="1059"/>
      <c r="G2" s="1060"/>
      <c r="H2" s="1061"/>
      <c r="I2" s="1062"/>
      <c r="J2" s="1063"/>
      <c r="K2" s="1064"/>
      <c r="L2" s="1065"/>
      <c r="M2" s="1066"/>
      <c r="N2" s="1067"/>
      <c r="O2" s="1068"/>
      <c r="P2" s="1069"/>
      <c r="Q2" s="1070"/>
      <c r="R2" s="1071"/>
      <c r="S2" s="1072"/>
      <c r="T2" s="1073"/>
      <c r="U2" s="1074"/>
      <c r="V2" s="1075"/>
      <c r="W2" s="1076"/>
      <c r="X2" s="1077"/>
      <c r="Y2" s="1078"/>
      <c r="Z2" s="1079"/>
      <c r="AA2" s="1080"/>
      <c r="AB2" s="1081"/>
      <c r="AC2" s="1082"/>
      <c r="AD2" s="1083"/>
      <c r="AE2" s="1084"/>
      <c r="AF2" s="1085"/>
      <c r="AG2" s="1086"/>
    </row>
    <row r="3" spans="1:33" x14ac:dyDescent="0.25">
      <c r="A3" s="5" t="s">
        <v>2</v>
      </c>
      <c r="D3" s="6" t="s">
        <v>3</v>
      </c>
      <c r="E3" s="413" t="s">
        <v>4</v>
      </c>
      <c r="F3" s="1087"/>
      <c r="G3" s="6" t="s">
        <v>5</v>
      </c>
      <c r="H3" s="413" t="s">
        <v>4</v>
      </c>
      <c r="I3" s="108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 s="5" t="s">
        <v>6</v>
      </c>
      <c r="D4" s="7" t="s">
        <v>49</v>
      </c>
    </row>
    <row r="5" spans="1:33" ht="18" x14ac:dyDescent="0.25">
      <c r="A5" s="8"/>
    </row>
    <row r="6" spans="1:33" ht="44.25" customHeight="1" x14ac:dyDescent="0.25">
      <c r="A6" s="416" t="s">
        <v>8</v>
      </c>
      <c r="B6" s="1089"/>
      <c r="C6" s="1090"/>
      <c r="D6" s="1091"/>
      <c r="E6" s="416" t="s">
        <v>9</v>
      </c>
      <c r="F6" s="1096"/>
      <c r="G6" s="1097"/>
      <c r="H6" s="1098"/>
      <c r="I6" s="1099"/>
      <c r="J6" s="1100"/>
      <c r="K6" s="1101"/>
      <c r="L6" s="1102"/>
      <c r="M6" s="1103"/>
      <c r="N6" s="1104"/>
      <c r="O6" s="1105"/>
      <c r="P6" s="434" t="s">
        <v>10</v>
      </c>
      <c r="Q6" s="1047"/>
      <c r="R6" s="1048"/>
      <c r="S6" s="1049"/>
      <c r="T6" s="1050"/>
      <c r="U6" s="1051"/>
      <c r="V6" s="1052"/>
      <c r="W6" s="1053"/>
      <c r="X6" s="1054"/>
      <c r="Y6" s="1055"/>
      <c r="Z6" s="1056"/>
      <c r="AA6" s="416" t="s">
        <v>11</v>
      </c>
      <c r="AB6" s="1106"/>
      <c r="AC6" s="1107"/>
      <c r="AD6" s="1108"/>
      <c r="AE6" s="1109"/>
      <c r="AF6" s="1110"/>
      <c r="AG6" s="1111"/>
    </row>
    <row r="7" spans="1:33" s="9" customFormat="1" ht="44.25" customHeight="1" x14ac:dyDescent="0.2">
      <c r="A7" s="1092"/>
      <c r="B7" s="1093"/>
      <c r="C7" s="1094"/>
      <c r="D7" s="1095"/>
      <c r="E7" s="10"/>
      <c r="F7" s="370" t="s">
        <v>12</v>
      </c>
      <c r="G7" s="1119"/>
      <c r="H7" s="370" t="s">
        <v>13</v>
      </c>
      <c r="I7" s="1120"/>
      <c r="J7" s="370" t="s">
        <v>14</v>
      </c>
      <c r="K7" s="1121"/>
      <c r="L7" s="1122"/>
      <c r="M7" s="370" t="s">
        <v>15</v>
      </c>
      <c r="N7" s="1123"/>
      <c r="O7" s="1124"/>
      <c r="P7" s="10"/>
      <c r="Q7" s="11" t="s">
        <v>16</v>
      </c>
      <c r="R7" s="11" t="s">
        <v>17</v>
      </c>
      <c r="S7" s="11" t="s">
        <v>18</v>
      </c>
      <c r="T7" s="12" t="s">
        <v>19</v>
      </c>
      <c r="U7" s="11" t="s">
        <v>20</v>
      </c>
      <c r="V7" s="11" t="s">
        <v>21</v>
      </c>
      <c r="W7" s="370" t="s">
        <v>22</v>
      </c>
      <c r="X7" s="1125"/>
      <c r="Y7" s="370" t="s">
        <v>23</v>
      </c>
      <c r="Z7" s="1057"/>
      <c r="AA7" s="1112"/>
      <c r="AB7" s="1113"/>
      <c r="AC7" s="1114"/>
      <c r="AD7" s="1115"/>
      <c r="AE7" s="1116"/>
      <c r="AF7" s="1117"/>
      <c r="AG7" s="1118"/>
    </row>
    <row r="8" spans="1:33" s="13" customFormat="1" ht="68.25" customHeight="1" x14ac:dyDescent="0.25">
      <c r="A8" s="14" t="s">
        <v>57</v>
      </c>
      <c r="B8" s="285" t="s">
        <v>58</v>
      </c>
      <c r="C8" s="286" t="s">
        <v>59</v>
      </c>
      <c r="D8" s="287" t="s">
        <v>60</v>
      </c>
      <c r="E8" s="288" t="s">
        <v>61</v>
      </c>
      <c r="F8" s="21" t="s">
        <v>62</v>
      </c>
      <c r="G8" s="20" t="s">
        <v>63</v>
      </c>
      <c r="H8" s="21" t="s">
        <v>64</v>
      </c>
      <c r="I8" s="22" t="s">
        <v>65</v>
      </c>
      <c r="J8" s="21" t="s">
        <v>67</v>
      </c>
      <c r="K8" s="22" t="s">
        <v>68</v>
      </c>
      <c r="L8" s="20" t="s">
        <v>69</v>
      </c>
      <c r="M8" s="21" t="s">
        <v>70</v>
      </c>
      <c r="N8" s="22" t="s">
        <v>71</v>
      </c>
      <c r="O8" s="20" t="s">
        <v>94</v>
      </c>
      <c r="P8" s="289" t="s">
        <v>72</v>
      </c>
      <c r="Q8" s="24" t="s">
        <v>73</v>
      </c>
      <c r="R8" s="24" t="s">
        <v>74</v>
      </c>
      <c r="S8" s="24" t="s">
        <v>75</v>
      </c>
      <c r="T8" s="22" t="s">
        <v>76</v>
      </c>
      <c r="U8" s="24" t="s">
        <v>96</v>
      </c>
      <c r="V8" s="24" t="s">
        <v>81</v>
      </c>
      <c r="W8" s="21" t="s">
        <v>108</v>
      </c>
      <c r="X8" s="20" t="s">
        <v>109</v>
      </c>
      <c r="Y8" s="112" t="s">
        <v>102</v>
      </c>
      <c r="Z8" s="112" t="s">
        <v>103</v>
      </c>
      <c r="AA8" s="25" t="s">
        <v>87</v>
      </c>
      <c r="AB8" s="25" t="s">
        <v>88</v>
      </c>
      <c r="AC8" s="26" t="s">
        <v>89</v>
      </c>
      <c r="AD8" s="26" t="s">
        <v>90</v>
      </c>
      <c r="AE8" s="26" t="s">
        <v>104</v>
      </c>
      <c r="AF8" s="26" t="s">
        <v>110</v>
      </c>
      <c r="AG8" s="26" t="s">
        <v>93</v>
      </c>
    </row>
    <row r="9" spans="1:33" s="27" customFormat="1" x14ac:dyDescent="0.25">
      <c r="A9" s="28" t="s">
        <v>27</v>
      </c>
      <c r="B9" s="290" t="s">
        <v>50</v>
      </c>
      <c r="C9" s="291" t="s">
        <v>29</v>
      </c>
      <c r="D9" s="292" t="s">
        <v>30</v>
      </c>
      <c r="E9" s="293" t="s">
        <v>31</v>
      </c>
      <c r="F9" s="33">
        <v>1</v>
      </c>
      <c r="G9" s="34">
        <v>1</v>
      </c>
      <c r="H9" s="33">
        <v>1</v>
      </c>
      <c r="I9" s="35">
        <v>0</v>
      </c>
      <c r="J9" s="33">
        <v>0</v>
      </c>
      <c r="K9" s="35">
        <v>1</v>
      </c>
      <c r="L9" s="34">
        <v>1</v>
      </c>
      <c r="M9" s="33">
        <v>1</v>
      </c>
      <c r="N9" s="35">
        <v>1</v>
      </c>
      <c r="O9" s="34">
        <v>1</v>
      </c>
      <c r="P9" s="294" t="s">
        <v>31</v>
      </c>
      <c r="Q9" s="37">
        <v>1</v>
      </c>
      <c r="R9" s="37">
        <v>1</v>
      </c>
      <c r="S9" s="37">
        <v>1</v>
      </c>
      <c r="T9" s="33">
        <v>1</v>
      </c>
      <c r="U9" s="37">
        <v>1</v>
      </c>
      <c r="V9" s="37">
        <v>1</v>
      </c>
      <c r="W9" s="35">
        <v>1</v>
      </c>
      <c r="X9" s="34">
        <v>1</v>
      </c>
      <c r="Y9" s="35">
        <v>1</v>
      </c>
      <c r="Z9" s="34">
        <v>1</v>
      </c>
      <c r="AA9" s="37">
        <f>SUM(Таблица135[[#This Row],[Д1]:[П3]])</f>
        <v>8</v>
      </c>
      <c r="AB9" s="34">
        <f>SUM(Таблица135[[#This Row],[З5]:[Т2]])</f>
        <v>10</v>
      </c>
      <c r="AC9" s="34">
        <f>Таблица135[[#This Row],[Сумма ПБ за УЧ]]+Таблица135[[#This Row],[Сумма ПБ за ПЧ]]</f>
        <v>18</v>
      </c>
      <c r="AD9" s="295">
        <f>Таблица135[[#This Row],[Общее количество  ПБ]]/20</f>
        <v>0.9</v>
      </c>
      <c r="AE9" s="34" t="s">
        <v>32</v>
      </c>
      <c r="AF9" s="34" t="s">
        <v>38</v>
      </c>
      <c r="AG9" s="39" t="s">
        <v>38</v>
      </c>
    </row>
    <row r="10" spans="1:33" x14ac:dyDescent="0.25">
      <c r="A10" s="40">
        <v>1</v>
      </c>
      <c r="B10" s="296"/>
      <c r="C10" s="297"/>
      <c r="D10" s="298"/>
      <c r="E10" s="299"/>
      <c r="F10" s="45"/>
      <c r="G10" s="46"/>
      <c r="H10" s="45"/>
      <c r="I10" s="47"/>
      <c r="J10" s="45"/>
      <c r="K10" s="47"/>
      <c r="L10" s="46"/>
      <c r="M10" s="45"/>
      <c r="N10" s="47"/>
      <c r="O10" s="46"/>
      <c r="P10" s="300"/>
      <c r="Q10" s="49"/>
      <c r="R10" s="49"/>
      <c r="S10" s="49"/>
      <c r="T10" s="45"/>
      <c r="U10" s="49"/>
      <c r="V10" s="49"/>
      <c r="W10" s="47"/>
      <c r="X10" s="46"/>
      <c r="Y10" s="47"/>
      <c r="Z10" s="46"/>
      <c r="AA10" s="50">
        <f>SUM(Таблица135[[#This Row],[Д1]:[П3]])</f>
        <v>0</v>
      </c>
      <c r="AB10" s="51">
        <f>SUM(Таблица135[[#This Row],[З5]:[Т2]])</f>
        <v>0</v>
      </c>
      <c r="AC10" s="51">
        <f>Таблица135[[#This Row],[Сумма ПБ за УЧ]]+Таблица135[[#This Row],[Сумма ПБ за ПЧ]]</f>
        <v>0</v>
      </c>
      <c r="AD10" s="301">
        <f>Таблица135[[#This Row],[Общее количество  ПБ]]/20</f>
        <v>0</v>
      </c>
      <c r="AE10" s="51"/>
      <c r="AF10" s="51"/>
      <c r="AG10" s="53"/>
    </row>
    <row r="11" spans="1:33" x14ac:dyDescent="0.25">
      <c r="A11" s="40">
        <v>2</v>
      </c>
      <c r="B11" s="302"/>
      <c r="C11" s="303"/>
      <c r="D11" s="304"/>
      <c r="E11" s="305"/>
      <c r="F11" s="45"/>
      <c r="G11" s="46"/>
      <c r="H11" s="45"/>
      <c r="I11" s="47"/>
      <c r="J11" s="45"/>
      <c r="K11" s="47"/>
      <c r="L11" s="46"/>
      <c r="M11" s="45"/>
      <c r="N11" s="47"/>
      <c r="O11" s="46"/>
      <c r="P11" s="306"/>
      <c r="Q11" s="49"/>
      <c r="R11" s="49"/>
      <c r="S11" s="49"/>
      <c r="T11" s="45"/>
      <c r="U11" s="49"/>
      <c r="V11" s="49"/>
      <c r="W11" s="47"/>
      <c r="X11" s="46"/>
      <c r="Y11" s="47"/>
      <c r="Z11" s="46"/>
      <c r="AA11" s="50">
        <f>SUM(Таблица135[[#This Row],[Д1]:[П3]])</f>
        <v>0</v>
      </c>
      <c r="AB11" s="51">
        <f>SUM(Таблица135[[#This Row],[З5]:[Т2]])</f>
        <v>0</v>
      </c>
      <c r="AC11" s="51">
        <f>Таблица135[[#This Row],[Сумма ПБ за УЧ]]+Таблица135[[#This Row],[Сумма ПБ за ПЧ]]</f>
        <v>0</v>
      </c>
      <c r="AD11" s="307">
        <f>Таблица135[[#This Row],[Общее количество  ПБ]]/20</f>
        <v>0</v>
      </c>
      <c r="AE11" s="51"/>
      <c r="AF11" s="51"/>
      <c r="AG11" s="53"/>
    </row>
    <row r="12" spans="1:33" x14ac:dyDescent="0.25">
      <c r="A12" s="60">
        <v>3</v>
      </c>
      <c r="B12" s="308"/>
      <c r="C12" s="309"/>
      <c r="D12" s="310"/>
      <c r="E12" s="311"/>
      <c r="F12" s="65"/>
      <c r="G12" s="66"/>
      <c r="H12" s="65"/>
      <c r="I12" s="67"/>
      <c r="J12" s="65"/>
      <c r="K12" s="67"/>
      <c r="L12" s="66"/>
      <c r="M12" s="65"/>
      <c r="N12" s="67"/>
      <c r="O12" s="66"/>
      <c r="P12" s="312"/>
      <c r="Q12" s="69"/>
      <c r="R12" s="69"/>
      <c r="S12" s="69"/>
      <c r="T12" s="65"/>
      <c r="U12" s="69"/>
      <c r="V12" s="69"/>
      <c r="W12" s="67"/>
      <c r="X12" s="66"/>
      <c r="Y12" s="67"/>
      <c r="Z12" s="66"/>
      <c r="AA12" s="70">
        <f>SUM(Таблица135[[#This Row],[Д1]:[П3]])</f>
        <v>0</v>
      </c>
      <c r="AB12" s="71">
        <f>SUM(Таблица135[[#This Row],[З5]:[Т2]])</f>
        <v>0</v>
      </c>
      <c r="AC12" s="71">
        <f>Таблица135[[#This Row],[Сумма ПБ за УЧ]]+Таблица135[[#This Row],[Сумма ПБ за ПЧ]]</f>
        <v>0</v>
      </c>
      <c r="AD12" s="313">
        <f>Таблица135[[#This Row],[Общее количество  ПБ]]/20</f>
        <v>0</v>
      </c>
      <c r="AE12" s="71"/>
      <c r="AF12" s="71"/>
      <c r="AG12" s="73"/>
    </row>
    <row r="15" spans="1:33" ht="21.75" customHeight="1" x14ac:dyDescent="0.25">
      <c r="A15" s="74">
        <v>1</v>
      </c>
      <c r="B15" s="377" t="s">
        <v>33</v>
      </c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</row>
    <row r="16" spans="1:33" x14ac:dyDescent="0.25">
      <c r="B16" s="377"/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</row>
    <row r="17" spans="2:33" ht="18" customHeight="1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</row>
  </sheetData>
  <mergeCells count="15">
    <mergeCell ref="B15:AG17"/>
    <mergeCell ref="P6:Z6"/>
    <mergeCell ref="Y7:Z7"/>
    <mergeCell ref="A1:AG1"/>
    <mergeCell ref="D2:AG2"/>
    <mergeCell ref="E3:F3"/>
    <mergeCell ref="H3:I3"/>
    <mergeCell ref="A6:D7"/>
    <mergeCell ref="E6:O6"/>
    <mergeCell ref="AA6:AG7"/>
    <mergeCell ref="F7:G7"/>
    <mergeCell ref="H7:I7"/>
    <mergeCell ref="J7:L7"/>
    <mergeCell ref="M7:O7"/>
    <mergeCell ref="W7:X7"/>
  </mergeCells>
  <pageMargins left="0.70866137742996205" right="0.70866137742996205" top="0.74803149700164795" bottom="0.74803149700164795" header="0.31496062874794001" footer="0.31496062874794001"/>
  <pageSetup paperSize="9" scale="42" fitToHeight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0.7109375" style="2" customWidth="1"/>
    <col min="6" max="15" width="6.7109375" style="3" customWidth="1"/>
    <col min="16" max="16" width="9.7109375" style="3" customWidth="1"/>
    <col min="17" max="26" width="6.7109375" style="3" customWidth="1"/>
    <col min="27" max="28" width="10.7109375" style="4" customWidth="1"/>
    <col min="29" max="30" width="12.42578125" style="4" customWidth="1"/>
    <col min="31" max="32" width="14.85546875" style="4" customWidth="1"/>
    <col min="33" max="33" width="14.85546875" style="1" customWidth="1"/>
    <col min="34" max="34" width="9.140625" style="1" bestFit="1" customWidth="1"/>
    <col min="35" max="16384" width="9.140625" style="1"/>
  </cols>
  <sheetData>
    <row r="1" spans="1:33" ht="24" customHeight="1" x14ac:dyDescent="0.25"/>
    <row r="2" spans="1:33" ht="50.25" customHeight="1" x14ac:dyDescent="0.25">
      <c r="A2" s="378" t="s">
        <v>0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</row>
    <row r="3" spans="1:33" x14ac:dyDescent="0.25">
      <c r="A3" s="5" t="s">
        <v>1</v>
      </c>
      <c r="D3" s="379"/>
      <c r="E3" s="1126"/>
      <c r="F3" s="1127"/>
      <c r="G3" s="1128"/>
      <c r="H3" s="1129"/>
      <c r="I3" s="1130"/>
      <c r="J3" s="1131"/>
      <c r="K3" s="1132"/>
      <c r="L3" s="1133"/>
      <c r="M3" s="1134"/>
      <c r="N3" s="1135"/>
      <c r="O3" s="1136"/>
      <c r="P3" s="1137"/>
      <c r="Q3" s="1138"/>
      <c r="R3" s="1139"/>
      <c r="S3" s="1140"/>
      <c r="T3" s="1141"/>
      <c r="U3" s="1142"/>
      <c r="V3" s="1143"/>
      <c r="W3" s="1144"/>
      <c r="X3" s="1145"/>
      <c r="Y3" s="1146"/>
      <c r="Z3" s="1147"/>
      <c r="AA3" s="1148"/>
      <c r="AB3" s="1149"/>
      <c r="AC3" s="1150"/>
      <c r="AD3" s="1151"/>
      <c r="AE3" s="1152"/>
      <c r="AF3" s="1153"/>
    </row>
    <row r="4" spans="1:33" x14ac:dyDescent="0.25">
      <c r="A4" s="5" t="s">
        <v>2</v>
      </c>
      <c r="D4" s="6" t="s">
        <v>3</v>
      </c>
      <c r="E4" s="413" t="s">
        <v>4</v>
      </c>
      <c r="F4" s="1167"/>
      <c r="G4" s="6" t="s">
        <v>5</v>
      </c>
      <c r="H4" s="413" t="s">
        <v>4</v>
      </c>
      <c r="I4" s="116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3" x14ac:dyDescent="0.25">
      <c r="A5" s="5" t="s">
        <v>6</v>
      </c>
      <c r="D5" s="7" t="s">
        <v>51</v>
      </c>
    </row>
    <row r="6" spans="1:33" ht="18" x14ac:dyDescent="0.25">
      <c r="A6" s="8"/>
    </row>
    <row r="7" spans="1:33" ht="44.25" customHeight="1" x14ac:dyDescent="0.25">
      <c r="A7" s="416" t="s">
        <v>8</v>
      </c>
      <c r="B7" s="1154"/>
      <c r="C7" s="1155"/>
      <c r="D7" s="1156"/>
      <c r="E7" s="416" t="s">
        <v>9</v>
      </c>
      <c r="F7" s="1182"/>
      <c r="G7" s="1183"/>
      <c r="H7" s="1184"/>
      <c r="I7" s="1185"/>
      <c r="J7" s="1186"/>
      <c r="K7" s="1187"/>
      <c r="L7" s="1188"/>
      <c r="M7" s="1189"/>
      <c r="N7" s="1190"/>
      <c r="O7" s="1191"/>
      <c r="P7" s="416" t="s">
        <v>10</v>
      </c>
      <c r="Q7" s="1192"/>
      <c r="R7" s="1193"/>
      <c r="S7" s="1194"/>
      <c r="T7" s="1195"/>
      <c r="U7" s="1196"/>
      <c r="V7" s="1197"/>
      <c r="W7" s="1198"/>
      <c r="X7" s="1199"/>
      <c r="Y7" s="1200"/>
      <c r="Z7" s="1201"/>
      <c r="AA7" s="416" t="s">
        <v>11</v>
      </c>
      <c r="AB7" s="1169"/>
      <c r="AC7" s="1170"/>
      <c r="AD7" s="1171"/>
      <c r="AE7" s="1172"/>
      <c r="AF7" s="1173"/>
      <c r="AG7" s="1174"/>
    </row>
    <row r="8" spans="1:33" s="9" customFormat="1" ht="44.25" customHeight="1" x14ac:dyDescent="0.2">
      <c r="A8" s="1157"/>
      <c r="B8" s="1158"/>
      <c r="C8" s="1159"/>
      <c r="D8" s="1160"/>
      <c r="E8" s="10"/>
      <c r="F8" s="370" t="s">
        <v>12</v>
      </c>
      <c r="G8" s="1161"/>
      <c r="H8" s="370" t="s">
        <v>13</v>
      </c>
      <c r="I8" s="1162"/>
      <c r="J8" s="1163"/>
      <c r="K8" s="370" t="s">
        <v>14</v>
      </c>
      <c r="L8" s="1164"/>
      <c r="M8" s="370" t="s">
        <v>15</v>
      </c>
      <c r="N8" s="1165"/>
      <c r="O8" s="1166"/>
      <c r="P8" s="10"/>
      <c r="Q8" s="11" t="s">
        <v>16</v>
      </c>
      <c r="R8" s="11" t="s">
        <v>17</v>
      </c>
      <c r="S8" s="11" t="s">
        <v>18</v>
      </c>
      <c r="T8" s="370" t="s">
        <v>19</v>
      </c>
      <c r="U8" s="1202"/>
      <c r="V8" s="1203"/>
      <c r="W8" s="11" t="s">
        <v>20</v>
      </c>
      <c r="X8" s="11" t="s">
        <v>21</v>
      </c>
      <c r="Y8" s="370" t="s">
        <v>22</v>
      </c>
      <c r="Z8" s="1204"/>
      <c r="AA8" s="1175"/>
      <c r="AB8" s="1176"/>
      <c r="AC8" s="1177"/>
      <c r="AD8" s="1178"/>
      <c r="AE8" s="1179"/>
      <c r="AF8" s="1180"/>
      <c r="AG8" s="1181"/>
    </row>
    <row r="9" spans="1:33" s="13" customFormat="1" ht="68.25" customHeight="1" x14ac:dyDescent="0.25">
      <c r="A9" s="14" t="s">
        <v>57</v>
      </c>
      <c r="B9" s="314" t="s">
        <v>58</v>
      </c>
      <c r="C9" s="315" t="s">
        <v>59</v>
      </c>
      <c r="D9" s="316" t="s">
        <v>60</v>
      </c>
      <c r="E9" s="317" t="s">
        <v>61</v>
      </c>
      <c r="F9" s="21" t="s">
        <v>62</v>
      </c>
      <c r="G9" s="20" t="s">
        <v>63</v>
      </c>
      <c r="H9" s="21" t="s">
        <v>64</v>
      </c>
      <c r="I9" s="22" t="s">
        <v>65</v>
      </c>
      <c r="J9" s="20" t="s">
        <v>66</v>
      </c>
      <c r="K9" s="21" t="s">
        <v>111</v>
      </c>
      <c r="L9" s="20" t="s">
        <v>112</v>
      </c>
      <c r="M9" s="21" t="s">
        <v>113</v>
      </c>
      <c r="N9" s="22" t="s">
        <v>114</v>
      </c>
      <c r="O9" s="20" t="s">
        <v>115</v>
      </c>
      <c r="P9" s="318" t="s">
        <v>72</v>
      </c>
      <c r="Q9" s="24" t="s">
        <v>73</v>
      </c>
      <c r="R9" s="24" t="s">
        <v>74</v>
      </c>
      <c r="S9" s="24" t="s">
        <v>75</v>
      </c>
      <c r="T9" s="22" t="s">
        <v>116</v>
      </c>
      <c r="U9" s="22" t="s">
        <v>117</v>
      </c>
      <c r="V9" s="22" t="s">
        <v>118</v>
      </c>
      <c r="W9" s="24" t="s">
        <v>96</v>
      </c>
      <c r="X9" s="24" t="s">
        <v>81</v>
      </c>
      <c r="Y9" s="22" t="s">
        <v>102</v>
      </c>
      <c r="Z9" s="20" t="s">
        <v>103</v>
      </c>
      <c r="AA9" s="25" t="s">
        <v>87</v>
      </c>
      <c r="AB9" s="25" t="s">
        <v>88</v>
      </c>
      <c r="AC9" s="26" t="s">
        <v>89</v>
      </c>
      <c r="AD9" s="26" t="s">
        <v>90</v>
      </c>
      <c r="AE9" s="26" t="s">
        <v>104</v>
      </c>
      <c r="AF9" s="26" t="s">
        <v>105</v>
      </c>
      <c r="AG9" s="26" t="s">
        <v>93</v>
      </c>
    </row>
    <row r="10" spans="1:33" s="27" customFormat="1" x14ac:dyDescent="0.25">
      <c r="A10" s="28" t="s">
        <v>27</v>
      </c>
      <c r="B10" s="319" t="s">
        <v>52</v>
      </c>
      <c r="C10" s="320" t="s">
        <v>29</v>
      </c>
      <c r="D10" s="321" t="s">
        <v>30</v>
      </c>
      <c r="E10" s="322" t="s">
        <v>31</v>
      </c>
      <c r="F10" s="33">
        <v>1</v>
      </c>
      <c r="G10" s="34">
        <v>1</v>
      </c>
      <c r="H10" s="33">
        <v>1</v>
      </c>
      <c r="I10" s="35">
        <v>1</v>
      </c>
      <c r="J10" s="34">
        <v>1</v>
      </c>
      <c r="K10" s="33">
        <v>1</v>
      </c>
      <c r="L10" s="34">
        <v>0</v>
      </c>
      <c r="M10" s="33">
        <v>1</v>
      </c>
      <c r="N10" s="35">
        <v>1</v>
      </c>
      <c r="O10" s="34">
        <v>1</v>
      </c>
      <c r="P10" s="323" t="s">
        <v>31</v>
      </c>
      <c r="Q10" s="37">
        <v>1</v>
      </c>
      <c r="R10" s="37">
        <v>0</v>
      </c>
      <c r="S10" s="37">
        <v>1</v>
      </c>
      <c r="T10" s="33">
        <v>1</v>
      </c>
      <c r="U10" s="35">
        <v>1</v>
      </c>
      <c r="V10" s="34">
        <v>1</v>
      </c>
      <c r="W10" s="37">
        <v>0</v>
      </c>
      <c r="X10" s="37">
        <v>0</v>
      </c>
      <c r="Y10" s="35">
        <v>1</v>
      </c>
      <c r="Z10" s="34">
        <v>1</v>
      </c>
      <c r="AA10" s="37">
        <f>SUM(Таблица13[[#This Row],[Д1]:[ЛГ3]])</f>
        <v>9</v>
      </c>
      <c r="AB10" s="34">
        <f>SUM(Таблица13[[#This Row],[З5]:[Т2]])</f>
        <v>7</v>
      </c>
      <c r="AC10" s="34">
        <f>SUM(AA10, AB10)</f>
        <v>16</v>
      </c>
      <c r="AD10" s="324">
        <f>Таблица13[[#This Row],[Общее количество  ПБ]]/20</f>
        <v>0.8</v>
      </c>
      <c r="AE10" s="34" t="s">
        <v>38</v>
      </c>
      <c r="AF10" s="34" t="s">
        <v>32</v>
      </c>
      <c r="AG10" s="39" t="s">
        <v>38</v>
      </c>
    </row>
    <row r="11" spans="1:33" x14ac:dyDescent="0.25">
      <c r="A11" s="40">
        <v>1</v>
      </c>
      <c r="B11" s="325"/>
      <c r="C11" s="326"/>
      <c r="D11" s="327"/>
      <c r="E11" s="328"/>
      <c r="F11" s="45"/>
      <c r="G11" s="46"/>
      <c r="H11" s="45"/>
      <c r="I11" s="47"/>
      <c r="J11" s="46"/>
      <c r="K11" s="45"/>
      <c r="L11" s="46"/>
      <c r="M11" s="45"/>
      <c r="N11" s="47"/>
      <c r="O11" s="46"/>
      <c r="P11" s="329"/>
      <c r="Q11" s="49"/>
      <c r="R11" s="49"/>
      <c r="S11" s="49"/>
      <c r="T11" s="45"/>
      <c r="U11" s="47"/>
      <c r="V11" s="46"/>
      <c r="W11" s="49"/>
      <c r="X11" s="49"/>
      <c r="Y11" s="47"/>
      <c r="Z11" s="46"/>
      <c r="AA11" s="50">
        <f>SUM(Таблица13[[#This Row],[Д1]:[ЛГ3]])</f>
        <v>0</v>
      </c>
      <c r="AB11" s="51">
        <f>SUM(Таблица13[[#This Row],[З5]:[Т2]])</f>
        <v>0</v>
      </c>
      <c r="AC11" s="51">
        <f>SUM(AA11, AB11)</f>
        <v>0</v>
      </c>
      <c r="AD11" s="330">
        <f>Таблица13[[#This Row],[Общее количество  ПБ]]/20</f>
        <v>0</v>
      </c>
      <c r="AE11" s="51"/>
      <c r="AF11" s="51"/>
      <c r="AG11" s="53"/>
    </row>
    <row r="12" spans="1:33" x14ac:dyDescent="0.25">
      <c r="A12" s="40">
        <v>2</v>
      </c>
      <c r="B12" s="331"/>
      <c r="C12" s="332"/>
      <c r="D12" s="333"/>
      <c r="E12" s="334"/>
      <c r="F12" s="45"/>
      <c r="G12" s="46"/>
      <c r="H12" s="45"/>
      <c r="I12" s="47"/>
      <c r="J12" s="46"/>
      <c r="K12" s="45"/>
      <c r="L12" s="46"/>
      <c r="M12" s="45"/>
      <c r="N12" s="47"/>
      <c r="O12" s="46"/>
      <c r="P12" s="335"/>
      <c r="Q12" s="49"/>
      <c r="R12" s="49"/>
      <c r="S12" s="49"/>
      <c r="T12" s="45"/>
      <c r="U12" s="47"/>
      <c r="V12" s="46"/>
      <c r="W12" s="49"/>
      <c r="X12" s="49"/>
      <c r="Y12" s="47"/>
      <c r="Z12" s="46"/>
      <c r="AA12" s="50">
        <f>SUM(Таблица13[[#This Row],[Д1]:[ЛГ3]])</f>
        <v>0</v>
      </c>
      <c r="AB12" s="51">
        <f>SUM(Таблица13[[#This Row],[З5]:[Т2]])</f>
        <v>0</v>
      </c>
      <c r="AC12" s="51">
        <f>SUM(AA12, AB12)</f>
        <v>0</v>
      </c>
      <c r="AD12" s="336">
        <f>Таблица13[[#This Row],[Общее количество  ПБ]]/20</f>
        <v>0</v>
      </c>
      <c r="AE12" s="51"/>
      <c r="AF12" s="51"/>
      <c r="AG12" s="53"/>
    </row>
    <row r="13" spans="1:33" x14ac:dyDescent="0.25">
      <c r="A13" s="60">
        <v>3</v>
      </c>
      <c r="B13" s="337"/>
      <c r="C13" s="338"/>
      <c r="D13" s="339"/>
      <c r="E13" s="340"/>
      <c r="F13" s="65"/>
      <c r="G13" s="66"/>
      <c r="H13" s="65"/>
      <c r="I13" s="67"/>
      <c r="J13" s="66"/>
      <c r="K13" s="65"/>
      <c r="L13" s="66"/>
      <c r="M13" s="65"/>
      <c r="N13" s="67"/>
      <c r="O13" s="66"/>
      <c r="P13" s="341"/>
      <c r="Q13" s="69"/>
      <c r="R13" s="69"/>
      <c r="S13" s="69"/>
      <c r="T13" s="65"/>
      <c r="U13" s="67"/>
      <c r="V13" s="66"/>
      <c r="W13" s="69"/>
      <c r="X13" s="69"/>
      <c r="Y13" s="67"/>
      <c r="Z13" s="66"/>
      <c r="AA13" s="70">
        <f>SUM(Таблица13[[#This Row],[Д1]:[ЛГ3]])</f>
        <v>0</v>
      </c>
      <c r="AB13" s="71">
        <f>SUM(Таблица13[[#This Row],[З5]:[Т2]])</f>
        <v>0</v>
      </c>
      <c r="AC13" s="71">
        <f>SUM(AA13, AB13)</f>
        <v>0</v>
      </c>
      <c r="AD13" s="342">
        <f>Таблица13[[#This Row],[Общее количество  ПБ]]/20</f>
        <v>0</v>
      </c>
      <c r="AE13" s="71"/>
      <c r="AF13" s="71"/>
      <c r="AG13" s="73"/>
    </row>
    <row r="16" spans="1:33" ht="21.75" customHeight="1" x14ac:dyDescent="0.25">
      <c r="A16" s="74">
        <v>1</v>
      </c>
      <c r="B16" s="377" t="s">
        <v>33</v>
      </c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</row>
    <row r="17" spans="2:32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</row>
    <row r="18" spans="2:32" ht="18" customHeight="1" x14ac:dyDescent="0.25">
      <c r="B18" s="37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</row>
  </sheetData>
  <mergeCells count="15">
    <mergeCell ref="B16:AF18"/>
    <mergeCell ref="E7:O7"/>
    <mergeCell ref="P7:Z7"/>
    <mergeCell ref="T8:V8"/>
    <mergeCell ref="Y8:Z8"/>
    <mergeCell ref="A2:AF2"/>
    <mergeCell ref="D3:AF3"/>
    <mergeCell ref="A7:D8"/>
    <mergeCell ref="F8:G8"/>
    <mergeCell ref="H8:J8"/>
    <mergeCell ref="K8:L8"/>
    <mergeCell ref="M8:O8"/>
    <mergeCell ref="E4:F4"/>
    <mergeCell ref="H4:I4"/>
    <mergeCell ref="AA7:AG8"/>
  </mergeCells>
  <pageMargins left="0.70866137742996205" right="0.70866137742996205" top="0.74803149700164795" bottom="0.74803149700164795" header="0.31496062874794001" footer="0.31496062874794001"/>
  <pageSetup paperSize="9" scale="42" fitToHeight="0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workbookViewId="0"/>
  </sheetViews>
  <sheetFormatPr defaultColWidth="9.140625" defaultRowHeight="15.75" x14ac:dyDescent="0.25"/>
  <cols>
    <col min="1" max="1" width="9.140625" style="1" customWidth="1"/>
    <col min="2" max="2" width="18.140625" style="2" customWidth="1"/>
    <col min="3" max="3" width="19.42578125" style="2" customWidth="1"/>
    <col min="4" max="4" width="17.85546875" style="2" customWidth="1"/>
    <col min="5" max="5" width="16.7109375" style="2" customWidth="1"/>
    <col min="6" max="15" width="8.7109375" style="3" customWidth="1"/>
    <col min="16" max="16" width="11.7109375" style="4" customWidth="1"/>
    <col min="17" max="17" width="15.85546875" style="4" customWidth="1"/>
    <col min="18" max="18" width="12.140625" style="4" customWidth="1"/>
    <col min="19" max="19" width="17.5703125" style="4" customWidth="1"/>
    <col min="20" max="20" width="18" style="1" customWidth="1"/>
    <col min="21" max="21" width="9.140625" style="1" bestFit="1" customWidth="1"/>
    <col min="22" max="16384" width="9.140625" style="1"/>
  </cols>
  <sheetData>
    <row r="1" spans="1:19" ht="39" customHeight="1" x14ac:dyDescent="0.25">
      <c r="L1" s="1205" t="s">
        <v>53</v>
      </c>
      <c r="M1" s="1205"/>
      <c r="N1" s="1205"/>
      <c r="O1" s="1205"/>
      <c r="P1" s="1205"/>
      <c r="Q1" s="1205"/>
      <c r="R1" s="1205"/>
      <c r="S1" s="1205"/>
    </row>
    <row r="2" spans="1:19" ht="61.5" customHeight="1" x14ac:dyDescent="0.25">
      <c r="A2" s="378" t="s">
        <v>0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</row>
    <row r="3" spans="1:19" x14ac:dyDescent="0.25">
      <c r="A3" s="5" t="s">
        <v>1</v>
      </c>
      <c r="D3" s="379"/>
      <c r="E3" s="1212"/>
      <c r="F3" s="1213"/>
      <c r="G3" s="1214"/>
      <c r="H3" s="1215"/>
      <c r="I3" s="1216"/>
      <c r="J3" s="1217"/>
      <c r="K3" s="1218"/>
      <c r="L3" s="1219"/>
      <c r="M3" s="1220"/>
      <c r="N3" s="1221"/>
      <c r="O3" s="1222"/>
      <c r="P3" s="1223"/>
      <c r="Q3" s="1224"/>
      <c r="R3" s="1225"/>
      <c r="S3" s="1226"/>
    </row>
    <row r="4" spans="1:19" x14ac:dyDescent="0.25">
      <c r="A4" s="5" t="s">
        <v>2</v>
      </c>
      <c r="D4" s="6" t="s">
        <v>3</v>
      </c>
      <c r="E4" s="7" t="s">
        <v>4</v>
      </c>
      <c r="F4" s="7" t="s">
        <v>5</v>
      </c>
      <c r="G4" s="1206" t="s">
        <v>4</v>
      </c>
      <c r="H4" s="1207"/>
      <c r="I4" s="1208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5" t="s">
        <v>6</v>
      </c>
      <c r="D5" s="7" t="s">
        <v>54</v>
      </c>
    </row>
    <row r="6" spans="1:19" ht="18" x14ac:dyDescent="0.25">
      <c r="A6" s="8"/>
    </row>
    <row r="7" spans="1:19" ht="44.25" customHeight="1" x14ac:dyDescent="0.25">
      <c r="A7" s="416" t="s">
        <v>8</v>
      </c>
      <c r="B7" s="1246"/>
      <c r="C7" s="1247"/>
      <c r="D7" s="1248"/>
      <c r="E7" s="343"/>
      <c r="F7" s="1227" t="s">
        <v>55</v>
      </c>
      <c r="G7" s="1230"/>
      <c r="H7" s="1231"/>
      <c r="I7" s="1232"/>
      <c r="J7" s="1233"/>
      <c r="K7" s="1234"/>
      <c r="L7" s="1235"/>
      <c r="M7" s="1236"/>
      <c r="N7" s="1237"/>
      <c r="O7" s="1238"/>
      <c r="P7" s="416" t="s">
        <v>11</v>
      </c>
      <c r="Q7" s="1239"/>
      <c r="R7" s="1240"/>
      <c r="S7" s="1241"/>
    </row>
    <row r="8" spans="1:19" ht="25.5" customHeight="1" x14ac:dyDescent="0.25">
      <c r="A8" s="1249"/>
      <c r="B8" s="1250"/>
      <c r="C8" s="1251"/>
      <c r="D8" s="1252"/>
      <c r="E8" s="344"/>
      <c r="F8" s="1227" t="s">
        <v>12</v>
      </c>
      <c r="G8" s="1228"/>
      <c r="H8" s="345"/>
      <c r="I8" s="416" t="s">
        <v>13</v>
      </c>
      <c r="J8" s="1211"/>
      <c r="K8" s="416" t="s">
        <v>14</v>
      </c>
      <c r="L8" s="1209"/>
      <c r="M8" s="1210"/>
      <c r="N8" s="1227" t="s">
        <v>15</v>
      </c>
      <c r="O8" s="1229"/>
      <c r="P8" s="1242"/>
      <c r="Q8" s="1243"/>
      <c r="R8" s="1244"/>
      <c r="S8" s="1245"/>
    </row>
    <row r="9" spans="1:19" s="13" customFormat="1" ht="82.5" customHeight="1" x14ac:dyDescent="0.25">
      <c r="A9" s="14" t="s">
        <v>57</v>
      </c>
      <c r="B9" s="346" t="s">
        <v>58</v>
      </c>
      <c r="C9" s="347" t="s">
        <v>59</v>
      </c>
      <c r="D9" s="348" t="s">
        <v>60</v>
      </c>
      <c r="E9" s="349" t="s">
        <v>119</v>
      </c>
      <c r="F9" s="21" t="s">
        <v>120</v>
      </c>
      <c r="G9" s="22" t="s">
        <v>121</v>
      </c>
      <c r="H9" s="20" t="s">
        <v>122</v>
      </c>
      <c r="I9" s="111" t="s">
        <v>64</v>
      </c>
      <c r="J9" s="26" t="s">
        <v>123</v>
      </c>
      <c r="K9" s="111" t="s">
        <v>67</v>
      </c>
      <c r="L9" s="112" t="s">
        <v>68</v>
      </c>
      <c r="M9" s="26" t="s">
        <v>69</v>
      </c>
      <c r="N9" s="111" t="s">
        <v>70</v>
      </c>
      <c r="O9" s="26" t="s">
        <v>71</v>
      </c>
      <c r="P9" s="26" t="s">
        <v>124</v>
      </c>
      <c r="Q9" s="26" t="s">
        <v>125</v>
      </c>
      <c r="R9" s="26" t="s">
        <v>126</v>
      </c>
      <c r="S9" s="26" t="s">
        <v>93</v>
      </c>
    </row>
    <row r="10" spans="1:19" s="27" customFormat="1" x14ac:dyDescent="0.25">
      <c r="A10" s="28" t="s">
        <v>27</v>
      </c>
      <c r="B10" s="350" t="s">
        <v>56</v>
      </c>
      <c r="C10" s="351" t="s">
        <v>29</v>
      </c>
      <c r="D10" s="352" t="s">
        <v>30</v>
      </c>
      <c r="E10" s="353" t="s">
        <v>31</v>
      </c>
      <c r="F10" s="33">
        <v>1</v>
      </c>
      <c r="G10" s="35">
        <v>1</v>
      </c>
      <c r="H10" s="34">
        <v>1</v>
      </c>
      <c r="I10" s="33">
        <v>1</v>
      </c>
      <c r="J10" s="34">
        <v>1</v>
      </c>
      <c r="K10" s="33">
        <v>1</v>
      </c>
      <c r="L10" s="35">
        <v>1</v>
      </c>
      <c r="M10" s="34">
        <v>1</v>
      </c>
      <c r="N10" s="33">
        <v>0</v>
      </c>
      <c r="O10" s="35">
        <v>1</v>
      </c>
      <c r="P10" s="37">
        <f>SUM(Таблица1[[#This Row],[ Д1]:[П2]])</f>
        <v>9</v>
      </c>
      <c r="Q10" s="354">
        <f>Таблица1[[#This Row],[Общее количество  ПБ 
(из 10)]]/10</f>
        <v>0.9</v>
      </c>
      <c r="R10" s="34" t="s">
        <v>32</v>
      </c>
      <c r="S10" s="39" t="s">
        <v>32</v>
      </c>
    </row>
    <row r="11" spans="1:19" x14ac:dyDescent="0.25">
      <c r="A11" s="40">
        <v>1</v>
      </c>
      <c r="B11" s="355"/>
      <c r="C11" s="356"/>
      <c r="D11" s="357"/>
      <c r="E11" s="358"/>
      <c r="F11" s="45"/>
      <c r="G11" s="47"/>
      <c r="H11" s="46"/>
      <c r="I11" s="45"/>
      <c r="J11" s="46"/>
      <c r="K11" s="45"/>
      <c r="L11" s="47"/>
      <c r="M11" s="46"/>
      <c r="N11" s="45"/>
      <c r="O11" s="47"/>
      <c r="P11" s="50">
        <f>SUM(Таблица1[[#This Row],[ Д1]:[П2]])</f>
        <v>0</v>
      </c>
      <c r="Q11" s="359">
        <f>Таблица1[[#This Row],[Общее количество  ПБ 
(из 10)]]*100/10</f>
        <v>0</v>
      </c>
      <c r="R11" s="51"/>
      <c r="S11" s="53"/>
    </row>
    <row r="12" spans="1:19" x14ac:dyDescent="0.25">
      <c r="A12" s="40">
        <v>2</v>
      </c>
      <c r="B12" s="360"/>
      <c r="C12" s="361"/>
      <c r="D12" s="362"/>
      <c r="E12" s="363"/>
      <c r="F12" s="45"/>
      <c r="G12" s="47"/>
      <c r="H12" s="46"/>
      <c r="I12" s="45"/>
      <c r="J12" s="46"/>
      <c r="K12" s="45"/>
      <c r="L12" s="47"/>
      <c r="M12" s="46"/>
      <c r="N12" s="45"/>
      <c r="O12" s="47"/>
      <c r="P12" s="50">
        <f>SUM(Таблица1[[#This Row],[ Д1]:[П2]])</f>
        <v>0</v>
      </c>
      <c r="Q12" s="364">
        <f>Таблица1[[#This Row],[Общее количество  ПБ 
(из 10)]]*100/10</f>
        <v>0</v>
      </c>
      <c r="R12" s="51"/>
      <c r="S12" s="53"/>
    </row>
    <row r="13" spans="1:19" x14ac:dyDescent="0.25">
      <c r="A13" s="60">
        <v>3</v>
      </c>
      <c r="B13" s="365"/>
      <c r="C13" s="366"/>
      <c r="D13" s="367"/>
      <c r="E13" s="368"/>
      <c r="F13" s="65"/>
      <c r="G13" s="67"/>
      <c r="H13" s="66"/>
      <c r="I13" s="65"/>
      <c r="J13" s="66"/>
      <c r="K13" s="65"/>
      <c r="L13" s="67"/>
      <c r="M13" s="66"/>
      <c r="N13" s="65"/>
      <c r="O13" s="67"/>
      <c r="P13" s="70">
        <f>SUM(Таблица1[[#This Row],[ Д1]:[П2]])</f>
        <v>0</v>
      </c>
      <c r="Q13" s="369">
        <f>Таблица1[[#This Row],[Общее количество  ПБ 
(из 10)]]*100/10</f>
        <v>0</v>
      </c>
      <c r="R13" s="71"/>
      <c r="S13" s="73"/>
    </row>
    <row r="16" spans="1:19" ht="21.75" customHeight="1" x14ac:dyDescent="0.25">
      <c r="A16" s="74">
        <v>1</v>
      </c>
      <c r="B16" s="377" t="s">
        <v>33</v>
      </c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</row>
    <row r="17" spans="2:19" x14ac:dyDescent="0.25">
      <c r="B17" s="377"/>
      <c r="C17" s="377"/>
      <c r="D17" s="377"/>
      <c r="E17" s="377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</row>
    <row r="18" spans="2:19" ht="18" customHeight="1" x14ac:dyDescent="0.25">
      <c r="B18" s="377"/>
      <c r="C18" s="377"/>
      <c r="D18" s="377"/>
      <c r="E18" s="377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</row>
  </sheetData>
  <mergeCells count="12">
    <mergeCell ref="L1:S1"/>
    <mergeCell ref="B16:S18"/>
    <mergeCell ref="G4:I4"/>
    <mergeCell ref="K8:M8"/>
    <mergeCell ref="I8:J8"/>
    <mergeCell ref="A2:S2"/>
    <mergeCell ref="D3:S3"/>
    <mergeCell ref="F8:G8"/>
    <mergeCell ref="N8:O8"/>
    <mergeCell ref="F7:O7"/>
    <mergeCell ref="P7:S8"/>
    <mergeCell ref="A7:D8"/>
  </mergeCells>
  <pageMargins left="0.70866137742996205" right="0.70866137742996205" top="0.74803149700164795" bottom="0.74803149700164795" header="0.31496062874794001" footer="0.31496062874794001"/>
  <pageSetup paperSize="9" scale="5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11 класс</vt:lpstr>
      <vt:lpstr>10 класс</vt:lpstr>
      <vt:lpstr>9 класс</vt:lpstr>
      <vt:lpstr>8 класс</vt:lpstr>
      <vt:lpstr>7 класс</vt:lpstr>
      <vt:lpstr>6 класс</vt:lpstr>
      <vt:lpstr>5 класс</vt:lpstr>
      <vt:lpstr>4 класс</vt:lpstr>
      <vt:lpstr>3 класс</vt:lpstr>
      <vt:lpstr>2 класс</vt:lpstr>
      <vt:lpstr>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Сметанина Ольга Александровна1</cp:lastModifiedBy>
  <cp:lastPrinted>2025-03-26T14:52:34Z</cp:lastPrinted>
  <dcterms:created xsi:type="dcterms:W3CDTF">2015-06-05T18:19:34Z</dcterms:created>
  <dcterms:modified xsi:type="dcterms:W3CDTF">2025-03-26T14:53:04Z</dcterms:modified>
</cp:coreProperties>
</file>